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SAFE3\Safe3Folders\66340\Desktop\AMOntario\Troy\Risk Tool\"/>
    </mc:Choice>
  </mc:AlternateContent>
  <xr:revisionPtr revIDLastSave="0" documentId="13_ncr:1_{31C1CA57-DD21-4A15-B438-ADE2209C7DF5}" xr6:coauthVersionLast="46" xr6:coauthVersionMax="47" xr10:uidLastSave="{00000000-0000-0000-0000-000000000000}"/>
  <bookViews>
    <workbookView xWindow="12" yWindow="-12545" windowWidth="22325" windowHeight="12050" tabRatio="671" activeTab="3" xr2:uid="{2744449A-B122-4E91-9C6F-880EC382A667}"/>
  </bookViews>
  <sheets>
    <sheet name="1. ALOS &amp; Asset Class Risk" sheetId="3" r:id="rId1"/>
    <sheet name="2. ALOS Priority Model" sheetId="2" r:id="rId2"/>
    <sheet name="3. Asset Class Priority Model" sheetId="8" r:id="rId3"/>
    <sheet name="4. Asset Risk" sheetId="23" r:id="rId4"/>
    <sheet name="5. Asset Priority Model" sheetId="9" r:id="rId5"/>
    <sheet name="Consequence Table" sheetId="11" r:id="rId6"/>
    <sheet name="Likelihood Table" sheetId="12" r:id="rId7"/>
    <sheet name="Risk Heat Map" sheetId="10" r:id="rId8"/>
    <sheet name="Building Risk Universe" sheetId="22" r:id="rId9"/>
  </sheets>
  <definedNames>
    <definedName name="_xlnm._FilterDatabase" localSheetId="0" hidden="1">'1. ALOS &amp; Asset Class Risk'!$A$3:$AA$139</definedName>
    <definedName name="_xlnm._FilterDatabase" localSheetId="3" hidden="1">'4. Asset Risk'!$A$3:$S$44</definedName>
    <definedName name="DATA" localSheetId="8">#REF!</definedName>
    <definedName name="DATA">#REF!</definedName>
    <definedName name="_xlnm.Print_Area" localSheetId="0">'1. ALOS &amp; Asset Class Risk'!$E$2:$AA$148</definedName>
    <definedName name="_xlnm.Print_Area" localSheetId="1">'2. ALOS Priority Model'!$B$1:$P$35</definedName>
    <definedName name="_xlnm.Print_Area" localSheetId="2">'3. Asset Class Priority Model'!$B$1:$N$35</definedName>
    <definedName name="_xlnm.Print_Area" localSheetId="3">'4. Asset Risk'!$D$1:$S$52</definedName>
    <definedName name="_xlnm.Print_Area" localSheetId="4">'5. Asset Priority Model'!$B$1:$N$35</definedName>
    <definedName name="_xlnm.Print_Area" localSheetId="8">'Building Risk Universe'!$A$1:$H$10</definedName>
    <definedName name="_xlnm.Print_Area" localSheetId="5">'Consequence Table'!$A$1:$F$15</definedName>
    <definedName name="_xlnm.Print_Area" localSheetId="6">'Likelihood Table'!$A$1:$C$16</definedName>
    <definedName name="_xlnm.Print_Titles" localSheetId="8">'Building Risk Universe'!$1:$2</definedName>
    <definedName name="REFCELL" localSheetId="8">#REF!</definedName>
    <definedName name="REFCE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3" i="23" l="1"/>
  <c r="T138" i="3"/>
  <c r="C1" i="23"/>
  <c r="D1" i="23" s="1"/>
  <c r="E1" i="23" s="1"/>
  <c r="F1" i="23" s="1"/>
  <c r="G1" i="23" s="1"/>
  <c r="H1" i="23" s="1"/>
  <c r="I1" i="23" s="1"/>
  <c r="J1" i="23" s="1"/>
  <c r="K1" i="23" s="1"/>
  <c r="L1" i="23" s="1"/>
  <c r="M1" i="23" s="1"/>
  <c r="N1" i="23" s="1"/>
  <c r="O1" i="23" s="1"/>
  <c r="P1" i="23" s="1"/>
  <c r="Q1" i="23" s="1"/>
  <c r="R1" i="23" s="1"/>
  <c r="S1" i="23" s="1"/>
  <c r="B5" i="9" l="1"/>
  <c r="D5" i="9"/>
  <c r="F5" i="9"/>
  <c r="G5" i="9" s="1"/>
  <c r="L5" i="9"/>
  <c r="M5" i="9"/>
  <c r="B6" i="9"/>
  <c r="D6" i="9"/>
  <c r="F6" i="9"/>
  <c r="G6" i="9" s="1"/>
  <c r="L6" i="9"/>
  <c r="M6" i="9"/>
  <c r="N6" i="9" s="1"/>
  <c r="B7" i="9"/>
  <c r="D7" i="9"/>
  <c r="F7" i="9"/>
  <c r="L7" i="9"/>
  <c r="M7" i="9"/>
  <c r="B8" i="9"/>
  <c r="D8" i="9"/>
  <c r="F8" i="9"/>
  <c r="G8" i="9" s="1"/>
  <c r="L8" i="9"/>
  <c r="M8" i="9"/>
  <c r="B9" i="9"/>
  <c r="D9" i="9"/>
  <c r="F9" i="9"/>
  <c r="G9" i="9" s="1"/>
  <c r="L9" i="9"/>
  <c r="M9" i="9"/>
  <c r="B10" i="9"/>
  <c r="D10" i="9"/>
  <c r="F10" i="9"/>
  <c r="G10" i="9" s="1"/>
  <c r="L10" i="9"/>
  <c r="M10" i="9"/>
  <c r="B11" i="9"/>
  <c r="D11" i="9"/>
  <c r="F11" i="9"/>
  <c r="G11" i="9" s="1"/>
  <c r="L11" i="9"/>
  <c r="M11" i="9"/>
  <c r="N11" i="9" s="1"/>
  <c r="B12" i="9"/>
  <c r="D12" i="9"/>
  <c r="E12" i="9" s="1"/>
  <c r="F12" i="9"/>
  <c r="G12" i="9" s="1"/>
  <c r="L12" i="9"/>
  <c r="M12" i="9"/>
  <c r="N12" i="9" s="1"/>
  <c r="B13" i="9"/>
  <c r="C13" i="9"/>
  <c r="D13" i="9"/>
  <c r="E13" i="9" s="1"/>
  <c r="F13" i="9"/>
  <c r="G13" i="9" s="1"/>
  <c r="L13" i="9"/>
  <c r="M13" i="9"/>
  <c r="N13" i="9" s="1"/>
  <c r="B14" i="9"/>
  <c r="C14" i="9"/>
  <c r="D14" i="9"/>
  <c r="E14" i="9" s="1"/>
  <c r="F14" i="9"/>
  <c r="G14" i="9" s="1"/>
  <c r="L14" i="9"/>
  <c r="M14" i="9"/>
  <c r="N14" i="9" s="1"/>
  <c r="B15" i="9"/>
  <c r="C15" i="9"/>
  <c r="D15" i="9"/>
  <c r="E15" i="9" s="1"/>
  <c r="F15" i="9"/>
  <c r="H15" i="9" s="1"/>
  <c r="L15" i="9"/>
  <c r="M15" i="9"/>
  <c r="N15" i="9" s="1"/>
  <c r="B16" i="9"/>
  <c r="C16" i="9"/>
  <c r="D16" i="9"/>
  <c r="E16" i="9" s="1"/>
  <c r="F16" i="9"/>
  <c r="G16" i="9" s="1"/>
  <c r="L16" i="9"/>
  <c r="M16" i="9"/>
  <c r="N16" i="9" s="1"/>
  <c r="B17" i="9"/>
  <c r="C17" i="9"/>
  <c r="D17" i="9"/>
  <c r="E17" i="9" s="1"/>
  <c r="F17" i="9"/>
  <c r="G17" i="9" s="1"/>
  <c r="L17" i="9"/>
  <c r="M17" i="9"/>
  <c r="N17" i="9" s="1"/>
  <c r="B18" i="9"/>
  <c r="C18" i="9"/>
  <c r="D18" i="9"/>
  <c r="E18" i="9" s="1"/>
  <c r="F18" i="9"/>
  <c r="G18" i="9" s="1"/>
  <c r="L18" i="9"/>
  <c r="M18" i="9"/>
  <c r="N18" i="9" s="1"/>
  <c r="B19" i="9"/>
  <c r="C19" i="9"/>
  <c r="D19" i="9"/>
  <c r="E19" i="9" s="1"/>
  <c r="F19" i="9"/>
  <c r="H19" i="9" s="1"/>
  <c r="L19" i="9"/>
  <c r="M19" i="9"/>
  <c r="N19" i="9" s="1"/>
  <c r="B20" i="9"/>
  <c r="C20" i="9"/>
  <c r="D20" i="9"/>
  <c r="E20" i="9" s="1"/>
  <c r="F20" i="9"/>
  <c r="G20" i="9" s="1"/>
  <c r="L20" i="9"/>
  <c r="M20" i="9"/>
  <c r="N20" i="9" s="1"/>
  <c r="B21" i="9"/>
  <c r="C21" i="9"/>
  <c r="D21" i="9"/>
  <c r="E21" i="9" s="1"/>
  <c r="F21" i="9"/>
  <c r="G21" i="9" s="1"/>
  <c r="L21" i="9"/>
  <c r="M21" i="9"/>
  <c r="N21" i="9" s="1"/>
  <c r="B22" i="9"/>
  <c r="C22" i="9"/>
  <c r="D22" i="9"/>
  <c r="E22" i="9" s="1"/>
  <c r="F22" i="9"/>
  <c r="G22" i="9" s="1"/>
  <c r="L22" i="9"/>
  <c r="M22" i="9"/>
  <c r="N22" i="9" s="1"/>
  <c r="B23" i="9"/>
  <c r="C23" i="9"/>
  <c r="D23" i="9"/>
  <c r="E23" i="9" s="1"/>
  <c r="F23" i="9"/>
  <c r="G23" i="9" s="1"/>
  <c r="L23" i="9"/>
  <c r="M23" i="9"/>
  <c r="N23" i="9" s="1"/>
  <c r="B24" i="9"/>
  <c r="C24" i="9"/>
  <c r="D24" i="9"/>
  <c r="E24" i="9" s="1"/>
  <c r="F24" i="9"/>
  <c r="G24" i="9" s="1"/>
  <c r="L24" i="9"/>
  <c r="M24" i="9"/>
  <c r="N24" i="9" s="1"/>
  <c r="B25" i="9"/>
  <c r="C25" i="9"/>
  <c r="D25" i="9"/>
  <c r="E25" i="9" s="1"/>
  <c r="F25" i="9"/>
  <c r="G25" i="9" s="1"/>
  <c r="L25" i="9"/>
  <c r="M25" i="9"/>
  <c r="N25" i="9" s="1"/>
  <c r="B26" i="9"/>
  <c r="C26" i="9"/>
  <c r="D26" i="9"/>
  <c r="E26" i="9" s="1"/>
  <c r="F26" i="9"/>
  <c r="G26" i="9" s="1"/>
  <c r="L26" i="9"/>
  <c r="M26" i="9"/>
  <c r="N26" i="9" s="1"/>
  <c r="B27" i="9"/>
  <c r="C27" i="9"/>
  <c r="D27" i="9"/>
  <c r="E27" i="9" s="1"/>
  <c r="F27" i="9"/>
  <c r="G27" i="9" s="1"/>
  <c r="L27" i="9"/>
  <c r="M27" i="9"/>
  <c r="N27" i="9" s="1"/>
  <c r="B28" i="9"/>
  <c r="C28" i="9"/>
  <c r="D28" i="9"/>
  <c r="E28" i="9" s="1"/>
  <c r="F28" i="9"/>
  <c r="G28" i="9" s="1"/>
  <c r="L28" i="9"/>
  <c r="M28" i="9"/>
  <c r="N28" i="9" s="1"/>
  <c r="B29" i="9"/>
  <c r="C29" i="9"/>
  <c r="D29" i="9"/>
  <c r="E29" i="9" s="1"/>
  <c r="F29" i="9"/>
  <c r="G29" i="9" s="1"/>
  <c r="L29" i="9"/>
  <c r="M29" i="9"/>
  <c r="N29" i="9" s="1"/>
  <c r="B30" i="9"/>
  <c r="C30" i="9"/>
  <c r="D30" i="9"/>
  <c r="E30" i="9" s="1"/>
  <c r="F30" i="9"/>
  <c r="G30" i="9" s="1"/>
  <c r="L30" i="9"/>
  <c r="M30" i="9"/>
  <c r="N30" i="9" s="1"/>
  <c r="B31" i="9"/>
  <c r="C31" i="9"/>
  <c r="D31" i="9"/>
  <c r="E31" i="9" s="1"/>
  <c r="F31" i="9"/>
  <c r="H31" i="9" s="1"/>
  <c r="L31" i="9"/>
  <c r="M31" i="9"/>
  <c r="N31" i="9" s="1"/>
  <c r="B32" i="9"/>
  <c r="C32" i="9"/>
  <c r="D32" i="9"/>
  <c r="E32" i="9" s="1"/>
  <c r="F32" i="9"/>
  <c r="G32" i="9" s="1"/>
  <c r="L32" i="9"/>
  <c r="M32" i="9"/>
  <c r="N32" i="9" s="1"/>
  <c r="B33" i="9"/>
  <c r="C33" i="9"/>
  <c r="D33" i="9"/>
  <c r="E33" i="9" s="1"/>
  <c r="F33" i="9"/>
  <c r="G33" i="9" s="1"/>
  <c r="L33" i="9"/>
  <c r="M33" i="9"/>
  <c r="N33" i="9" s="1"/>
  <c r="B34" i="9"/>
  <c r="C34" i="9"/>
  <c r="D34" i="9"/>
  <c r="E34" i="9" s="1"/>
  <c r="F34" i="9"/>
  <c r="G34" i="9" s="1"/>
  <c r="L34" i="9"/>
  <c r="M34" i="9"/>
  <c r="N34" i="9" s="1"/>
  <c r="B35" i="9"/>
  <c r="C35" i="9"/>
  <c r="D35" i="9"/>
  <c r="E35" i="9" s="1"/>
  <c r="F35" i="9"/>
  <c r="H35" i="9" s="1"/>
  <c r="L35" i="9"/>
  <c r="M35" i="9"/>
  <c r="N35" i="9" s="1"/>
  <c r="C131" i="3"/>
  <c r="B131" i="3" s="1"/>
  <c r="C110" i="3"/>
  <c r="B110" i="3" s="1"/>
  <c r="C117" i="3"/>
  <c r="B117" i="3" s="1"/>
  <c r="C124" i="3"/>
  <c r="B124" i="3" s="1"/>
  <c r="C89" i="3"/>
  <c r="B89" i="3" s="1"/>
  <c r="C96" i="3"/>
  <c r="B96" i="3" s="1"/>
  <c r="C103" i="3"/>
  <c r="B103" i="3" s="1"/>
  <c r="C68" i="3"/>
  <c r="B68" i="3" s="1"/>
  <c r="C75" i="3"/>
  <c r="B75" i="3" s="1"/>
  <c r="C82" i="3"/>
  <c r="B82" i="3" s="1"/>
  <c r="C54" i="3"/>
  <c r="B54" i="3" s="1"/>
  <c r="C61" i="3"/>
  <c r="B61" i="3" s="1"/>
  <c r="C47" i="3"/>
  <c r="B47" i="3" s="1"/>
  <c r="C40" i="3"/>
  <c r="B40" i="3" s="1"/>
  <c r="C26" i="3"/>
  <c r="B26" i="3" s="1"/>
  <c r="C33" i="3"/>
  <c r="B33" i="3" s="1"/>
  <c r="C18" i="3"/>
  <c r="C19" i="3" s="1"/>
  <c r="C11" i="3"/>
  <c r="B11" i="3" s="1"/>
  <c r="N9" i="9" l="1"/>
  <c r="N7" i="9"/>
  <c r="N5" i="9"/>
  <c r="E10" i="9"/>
  <c r="H10" i="9" s="1"/>
  <c r="E8" i="9"/>
  <c r="I8" i="9" s="1"/>
  <c r="E6" i="9"/>
  <c r="H6" i="9" s="1"/>
  <c r="N10" i="9"/>
  <c r="N8" i="9"/>
  <c r="E11" i="9"/>
  <c r="H11" i="9" s="1"/>
  <c r="E9" i="9"/>
  <c r="I9" i="9" s="1"/>
  <c r="E7" i="9"/>
  <c r="H7" i="9" s="1"/>
  <c r="E5" i="9"/>
  <c r="I5" i="9" s="1"/>
  <c r="G7" i="9"/>
  <c r="G19" i="9"/>
  <c r="H26" i="9"/>
  <c r="I35" i="9"/>
  <c r="G15" i="9"/>
  <c r="G35" i="9"/>
  <c r="I33" i="9"/>
  <c r="I29" i="9"/>
  <c r="I17" i="9"/>
  <c r="H34" i="9"/>
  <c r="I27" i="9"/>
  <c r="H22" i="9"/>
  <c r="H27" i="9"/>
  <c r="G31" i="9"/>
  <c r="I22" i="9"/>
  <c r="H14" i="9"/>
  <c r="H23" i="9"/>
  <c r="I6" i="9"/>
  <c r="I30" i="9"/>
  <c r="I25" i="9"/>
  <c r="I23" i="9"/>
  <c r="I18" i="9"/>
  <c r="I31" i="9"/>
  <c r="I21" i="9"/>
  <c r="I19" i="9"/>
  <c r="I14" i="9"/>
  <c r="I34" i="9"/>
  <c r="H30" i="9"/>
  <c r="I26" i="9"/>
  <c r="H18" i="9"/>
  <c r="I15" i="9"/>
  <c r="I13" i="9"/>
  <c r="H33" i="9"/>
  <c r="I32" i="9"/>
  <c r="H29" i="9"/>
  <c r="I28" i="9"/>
  <c r="H25" i="9"/>
  <c r="I24" i="9"/>
  <c r="H21" i="9"/>
  <c r="I20" i="9"/>
  <c r="H17" i="9"/>
  <c r="I16" i="9"/>
  <c r="H13" i="9"/>
  <c r="I12" i="9"/>
  <c r="H9" i="9"/>
  <c r="H5" i="9"/>
  <c r="H32" i="9"/>
  <c r="H28" i="9"/>
  <c r="H24" i="9"/>
  <c r="H20" i="9"/>
  <c r="H16" i="9"/>
  <c r="H12" i="9"/>
  <c r="H8" i="9"/>
  <c r="C12" i="3"/>
  <c r="B12" i="3" s="1"/>
  <c r="C62" i="3"/>
  <c r="B62" i="3" s="1"/>
  <c r="C104" i="3"/>
  <c r="B104" i="3" s="1"/>
  <c r="C55" i="3"/>
  <c r="B55" i="3" s="1"/>
  <c r="C97" i="3"/>
  <c r="B97" i="3" s="1"/>
  <c r="C41" i="3"/>
  <c r="B41" i="3" s="1"/>
  <c r="C125" i="3"/>
  <c r="B125" i="3" s="1"/>
  <c r="C13" i="3"/>
  <c r="C76" i="3"/>
  <c r="C69" i="3"/>
  <c r="C90" i="3"/>
  <c r="C118" i="3"/>
  <c r="C48" i="3"/>
  <c r="C83" i="3"/>
  <c r="C111" i="3"/>
  <c r="C34" i="3"/>
  <c r="C132" i="3"/>
  <c r="C27" i="3"/>
  <c r="C20" i="3"/>
  <c r="B19" i="3"/>
  <c r="B18" i="3"/>
  <c r="I11" i="9" l="1"/>
  <c r="J8" i="9"/>
  <c r="I7" i="9"/>
  <c r="J7" i="9" s="1"/>
  <c r="I10" i="9"/>
  <c r="J10" i="9" s="1"/>
  <c r="J34" i="9"/>
  <c r="K34" i="9" s="1"/>
  <c r="J24" i="9"/>
  <c r="K24" i="9" s="1"/>
  <c r="C63" i="3"/>
  <c r="B63" i="3" s="1"/>
  <c r="J26" i="9"/>
  <c r="K26" i="9" s="1"/>
  <c r="J33" i="9"/>
  <c r="K33" i="9" s="1"/>
  <c r="J19" i="9"/>
  <c r="K19" i="9" s="1"/>
  <c r="J31" i="9"/>
  <c r="K31" i="9" s="1"/>
  <c r="J27" i="9"/>
  <c r="K27" i="9" s="1"/>
  <c r="J15" i="9"/>
  <c r="K15" i="9" s="1"/>
  <c r="J23" i="9"/>
  <c r="K23" i="9" s="1"/>
  <c r="J13" i="9"/>
  <c r="K13" i="9" s="1"/>
  <c r="J6" i="9"/>
  <c r="J18" i="9"/>
  <c r="K18" i="9" s="1"/>
  <c r="J29" i="9"/>
  <c r="K29" i="9" s="1"/>
  <c r="J22" i="9"/>
  <c r="K22" i="9" s="1"/>
  <c r="J35" i="9"/>
  <c r="K35" i="9" s="1"/>
  <c r="J30" i="9"/>
  <c r="K30" i="9" s="1"/>
  <c r="J9" i="9"/>
  <c r="J17" i="9"/>
  <c r="K17" i="9" s="1"/>
  <c r="J32" i="9"/>
  <c r="K32" i="9" s="1"/>
  <c r="J11" i="9"/>
  <c r="J12" i="9"/>
  <c r="J28" i="9"/>
  <c r="K28" i="9" s="1"/>
  <c r="J25" i="9"/>
  <c r="K25" i="9" s="1"/>
  <c r="J14" i="9"/>
  <c r="K14" i="9" s="1"/>
  <c r="J16" i="9"/>
  <c r="K16" i="9" s="1"/>
  <c r="J20" i="9"/>
  <c r="K20" i="9" s="1"/>
  <c r="J5" i="9"/>
  <c r="J21" i="9"/>
  <c r="K21" i="9" s="1"/>
  <c r="C98" i="3"/>
  <c r="C99" i="3" s="1"/>
  <c r="C126" i="3"/>
  <c r="C127" i="3" s="1"/>
  <c r="C56" i="3"/>
  <c r="C57" i="3" s="1"/>
  <c r="C105" i="3"/>
  <c r="C64" i="3"/>
  <c r="C65" i="3" s="1"/>
  <c r="C42" i="3"/>
  <c r="B42" i="3" s="1"/>
  <c r="B48" i="3"/>
  <c r="C49" i="3"/>
  <c r="B98" i="3"/>
  <c r="B83" i="3"/>
  <c r="C84" i="3"/>
  <c r="B90" i="3"/>
  <c r="C91" i="3"/>
  <c r="B76" i="3"/>
  <c r="C77" i="3"/>
  <c r="B34" i="3"/>
  <c r="C35" i="3"/>
  <c r="B118" i="3"/>
  <c r="C119" i="3"/>
  <c r="B13" i="3"/>
  <c r="C14" i="3"/>
  <c r="B111" i="3"/>
  <c r="C112" i="3"/>
  <c r="B69" i="3"/>
  <c r="C70" i="3"/>
  <c r="C43" i="3"/>
  <c r="B132" i="3"/>
  <c r="C133" i="3"/>
  <c r="B64" i="3"/>
  <c r="C28" i="3"/>
  <c r="B27" i="3"/>
  <c r="C21" i="3"/>
  <c r="B20" i="3"/>
  <c r="B126" i="3" l="1"/>
  <c r="B56" i="3"/>
  <c r="B105" i="3"/>
  <c r="C106" i="3"/>
  <c r="B43" i="3"/>
  <c r="C44" i="3"/>
  <c r="B127" i="3"/>
  <c r="C128" i="3"/>
  <c r="B14" i="3"/>
  <c r="C15" i="3"/>
  <c r="B119" i="3"/>
  <c r="C120" i="3"/>
  <c r="B77" i="3"/>
  <c r="C78" i="3"/>
  <c r="B84" i="3"/>
  <c r="C85" i="3"/>
  <c r="B99" i="3"/>
  <c r="C100" i="3"/>
  <c r="B70" i="3"/>
  <c r="C71" i="3"/>
  <c r="B112" i="3"/>
  <c r="C113" i="3"/>
  <c r="B35" i="3"/>
  <c r="C36" i="3"/>
  <c r="B91" i="3"/>
  <c r="C92" i="3"/>
  <c r="B57" i="3"/>
  <c r="C58" i="3"/>
  <c r="B49" i="3"/>
  <c r="C50" i="3"/>
  <c r="B133" i="3"/>
  <c r="C134" i="3"/>
  <c r="B65" i="3"/>
  <c r="C66" i="3"/>
  <c r="B66" i="3" s="1"/>
  <c r="B28" i="3"/>
  <c r="C29" i="3"/>
  <c r="C22" i="3"/>
  <c r="B21" i="3"/>
  <c r="B106" i="3" l="1"/>
  <c r="C107" i="3"/>
  <c r="B50" i="3"/>
  <c r="C51" i="3"/>
  <c r="B92" i="3"/>
  <c r="C93" i="3"/>
  <c r="C72" i="3"/>
  <c r="B71" i="3"/>
  <c r="B128" i="3"/>
  <c r="C129" i="3"/>
  <c r="B129" i="3" s="1"/>
  <c r="B85" i="3"/>
  <c r="C86" i="3"/>
  <c r="B120" i="3"/>
  <c r="C121" i="3"/>
  <c r="B58" i="3"/>
  <c r="C59" i="3"/>
  <c r="B59" i="3" s="1"/>
  <c r="B36" i="3"/>
  <c r="C37" i="3"/>
  <c r="B113" i="3"/>
  <c r="C114" i="3"/>
  <c r="B100" i="3"/>
  <c r="C101" i="3"/>
  <c r="B101" i="3" s="1"/>
  <c r="C79" i="3"/>
  <c r="B78" i="3"/>
  <c r="B15" i="3"/>
  <c r="C16" i="3"/>
  <c r="B16" i="3" s="1"/>
  <c r="B44" i="3"/>
  <c r="C45" i="3"/>
  <c r="B45" i="3" s="1"/>
  <c r="B134" i="3"/>
  <c r="C135" i="3"/>
  <c r="C30" i="3"/>
  <c r="B29" i="3"/>
  <c r="C23" i="3"/>
  <c r="B23" i="3" s="1"/>
  <c r="B22" i="3"/>
  <c r="B107" i="3" l="1"/>
  <c r="C108" i="3"/>
  <c r="B108" i="3" s="1"/>
  <c r="B37" i="3"/>
  <c r="C38" i="3"/>
  <c r="B38" i="3" s="1"/>
  <c r="B121" i="3"/>
  <c r="C122" i="3"/>
  <c r="B122" i="3" s="1"/>
  <c r="B93" i="3"/>
  <c r="C94" i="3"/>
  <c r="B94" i="3" s="1"/>
  <c r="B114" i="3"/>
  <c r="C115" i="3"/>
  <c r="B115" i="3" s="1"/>
  <c r="B86" i="3"/>
  <c r="C87" i="3"/>
  <c r="B87" i="3" s="1"/>
  <c r="B51" i="3"/>
  <c r="C52" i="3"/>
  <c r="B52" i="3" s="1"/>
  <c r="B79" i="3"/>
  <c r="C80" i="3"/>
  <c r="B80" i="3" s="1"/>
  <c r="B72" i="3"/>
  <c r="C73" i="3"/>
  <c r="B73" i="3" s="1"/>
  <c r="B135" i="3"/>
  <c r="C136" i="3"/>
  <c r="B136" i="3" s="1"/>
  <c r="B30" i="3"/>
  <c r="C31" i="3"/>
  <c r="B31" i="3" s="1"/>
  <c r="Q40" i="23" l="1"/>
  <c r="K39" i="23"/>
  <c r="M40" i="23" s="1"/>
  <c r="V137" i="3"/>
  <c r="V81" i="3"/>
  <c r="V24" i="3"/>
  <c r="V10" i="3"/>
  <c r="T53" i="3"/>
  <c r="T39" i="3"/>
  <c r="T32" i="3"/>
  <c r="T24" i="3"/>
  <c r="T17" i="3"/>
  <c r="T10" i="3"/>
  <c r="S136" i="3"/>
  <c r="S135" i="3"/>
  <c r="S121" i="3"/>
  <c r="S120" i="3"/>
  <c r="S108" i="3"/>
  <c r="S107" i="3"/>
  <c r="S80" i="3"/>
  <c r="S79" i="3"/>
  <c r="S77" i="3"/>
  <c r="S76" i="3"/>
  <c r="S73" i="3"/>
  <c r="S72" i="3"/>
  <c r="S70" i="3"/>
  <c r="S69" i="3"/>
  <c r="S66" i="3"/>
  <c r="S65" i="3"/>
  <c r="S64" i="3"/>
  <c r="S63" i="3"/>
  <c r="S62" i="3"/>
  <c r="S59" i="3"/>
  <c r="S58" i="3"/>
  <c r="S57" i="3"/>
  <c r="S56" i="3"/>
  <c r="S55" i="3"/>
  <c r="S52" i="3"/>
  <c r="S51" i="3"/>
  <c r="S49" i="3"/>
  <c r="S48" i="3"/>
  <c r="S45" i="3"/>
  <c r="S44" i="3"/>
  <c r="S43" i="3"/>
  <c r="S42" i="3"/>
  <c r="S41" i="3"/>
  <c r="S38" i="3"/>
  <c r="S37" i="3"/>
  <c r="S36" i="3"/>
  <c r="S31" i="3"/>
  <c r="S30" i="3"/>
  <c r="S29" i="3"/>
  <c r="S23" i="3"/>
  <c r="S22" i="3"/>
  <c r="S21" i="3"/>
  <c r="S16" i="3"/>
  <c r="S15" i="3"/>
  <c r="S9" i="3"/>
  <c r="S8" i="3"/>
  <c r="L131" i="3"/>
  <c r="R132" i="3" s="1"/>
  <c r="L124" i="3"/>
  <c r="R125" i="3" s="1"/>
  <c r="L117" i="3"/>
  <c r="R122" i="3" s="1"/>
  <c r="L110" i="3"/>
  <c r="R113" i="3" s="1"/>
  <c r="L103" i="3"/>
  <c r="R106" i="3" s="1"/>
  <c r="L96" i="3"/>
  <c r="R100" i="3" s="1"/>
  <c r="L89" i="3"/>
  <c r="L82" i="3"/>
  <c r="Y86" i="3" s="1"/>
  <c r="Z86" i="3" s="1"/>
  <c r="L75" i="3"/>
  <c r="R77" i="3" s="1"/>
  <c r="L68" i="3"/>
  <c r="R71" i="3" s="1"/>
  <c r="L61" i="3"/>
  <c r="R66" i="3" s="1"/>
  <c r="L54" i="3"/>
  <c r="Y58" i="3" s="1"/>
  <c r="L47" i="3"/>
  <c r="Y48" i="3" s="1"/>
  <c r="L40" i="3"/>
  <c r="Y43" i="3" s="1"/>
  <c r="L33" i="3"/>
  <c r="Y38" i="3" s="1"/>
  <c r="L26" i="3"/>
  <c r="Y28" i="3" s="1"/>
  <c r="L18" i="3"/>
  <c r="Y22" i="3" s="1"/>
  <c r="Z22" i="3" s="1"/>
  <c r="L11" i="3"/>
  <c r="Y12" i="3" s="1"/>
  <c r="L4" i="3"/>
  <c r="Q42" i="23"/>
  <c r="K41" i="23"/>
  <c r="P42" i="23" s="1"/>
  <c r="Q38" i="23"/>
  <c r="K37" i="23"/>
  <c r="P38" i="23" s="1"/>
  <c r="Q36" i="23"/>
  <c r="K35" i="23"/>
  <c r="P36" i="23" s="1"/>
  <c r="Q34" i="23"/>
  <c r="K33" i="23"/>
  <c r="P34" i="23" s="1"/>
  <c r="Q32" i="23"/>
  <c r="K31" i="23"/>
  <c r="P32" i="23" s="1"/>
  <c r="Q30" i="23"/>
  <c r="K29" i="23"/>
  <c r="P30" i="23" s="1"/>
  <c r="Q28" i="23"/>
  <c r="K27" i="23"/>
  <c r="P28" i="23" s="1"/>
  <c r="K25" i="23"/>
  <c r="P26" i="23" s="1"/>
  <c r="K23" i="23"/>
  <c r="M24" i="23" s="1"/>
  <c r="K21" i="23"/>
  <c r="P22" i="23" s="1"/>
  <c r="K19" i="23"/>
  <c r="P20" i="23" s="1"/>
  <c r="W137" i="3"/>
  <c r="T137" i="3"/>
  <c r="P137" i="3"/>
  <c r="E137" i="3"/>
  <c r="C137" i="3" s="1"/>
  <c r="B137" i="3" s="1"/>
  <c r="AA136" i="3"/>
  <c r="AA135" i="3"/>
  <c r="AA134" i="3"/>
  <c r="S134" i="3"/>
  <c r="AA133" i="3"/>
  <c r="S133" i="3"/>
  <c r="F133" i="3"/>
  <c r="F134" i="3" s="1"/>
  <c r="F135" i="3" s="1"/>
  <c r="F136" i="3" s="1"/>
  <c r="AA132" i="3"/>
  <c r="S132" i="3"/>
  <c r="W130" i="3"/>
  <c r="V130" i="3"/>
  <c r="T130" i="3"/>
  <c r="P130" i="3"/>
  <c r="E130" i="3"/>
  <c r="C130" i="3" s="1"/>
  <c r="B130" i="3" s="1"/>
  <c r="AA129" i="3"/>
  <c r="S129" i="3"/>
  <c r="AA128" i="3"/>
  <c r="S128" i="3"/>
  <c r="AA127" i="3"/>
  <c r="S127" i="3"/>
  <c r="AA126" i="3"/>
  <c r="S126" i="3"/>
  <c r="F126" i="3"/>
  <c r="F127" i="3" s="1"/>
  <c r="F128" i="3" s="1"/>
  <c r="F129" i="3" s="1"/>
  <c r="AA125" i="3"/>
  <c r="S125" i="3"/>
  <c r="W123" i="3"/>
  <c r="V123" i="3"/>
  <c r="T123" i="3"/>
  <c r="P123" i="3"/>
  <c r="E123" i="3"/>
  <c r="C123" i="3" s="1"/>
  <c r="B123" i="3" s="1"/>
  <c r="AA122" i="3"/>
  <c r="S122" i="3"/>
  <c r="AA121" i="3"/>
  <c r="AA120" i="3"/>
  <c r="AA119" i="3"/>
  <c r="S119" i="3"/>
  <c r="F119" i="3"/>
  <c r="F120" i="3" s="1"/>
  <c r="F121" i="3" s="1"/>
  <c r="F122" i="3" s="1"/>
  <c r="AA118" i="3"/>
  <c r="S118" i="3"/>
  <c r="W116" i="3"/>
  <c r="V116" i="3"/>
  <c r="T116" i="3"/>
  <c r="P116" i="3"/>
  <c r="E116" i="3"/>
  <c r="C116" i="3" s="1"/>
  <c r="B116" i="3" s="1"/>
  <c r="AA115" i="3"/>
  <c r="S115" i="3"/>
  <c r="AA114" i="3"/>
  <c r="S114" i="3"/>
  <c r="AA113" i="3"/>
  <c r="S113" i="3"/>
  <c r="AA112" i="3"/>
  <c r="S112" i="3"/>
  <c r="F112" i="3"/>
  <c r="F113" i="3" s="1"/>
  <c r="F114" i="3" s="1"/>
  <c r="F115" i="3" s="1"/>
  <c r="AA111" i="3"/>
  <c r="S111" i="3"/>
  <c r="W109" i="3"/>
  <c r="V109" i="3"/>
  <c r="T109" i="3"/>
  <c r="P109" i="3"/>
  <c r="E109" i="3"/>
  <c r="C109" i="3" s="1"/>
  <c r="B109" i="3" s="1"/>
  <c r="AA108" i="3"/>
  <c r="AA107" i="3"/>
  <c r="AA106" i="3"/>
  <c r="S106" i="3"/>
  <c r="AA105" i="3"/>
  <c r="S105" i="3"/>
  <c r="F105" i="3"/>
  <c r="F106" i="3" s="1"/>
  <c r="F107" i="3" s="1"/>
  <c r="F108" i="3" s="1"/>
  <c r="AA104" i="3"/>
  <c r="S104" i="3"/>
  <c r="W102" i="3"/>
  <c r="V102" i="3"/>
  <c r="T102" i="3"/>
  <c r="P102" i="3"/>
  <c r="E102" i="3"/>
  <c r="C102" i="3" s="1"/>
  <c r="B102" i="3" s="1"/>
  <c r="AA101" i="3"/>
  <c r="S101" i="3"/>
  <c r="AA100" i="3"/>
  <c r="S100" i="3"/>
  <c r="AA99" i="3"/>
  <c r="S99" i="3"/>
  <c r="AA98" i="3"/>
  <c r="S98" i="3"/>
  <c r="F98" i="3"/>
  <c r="F99" i="3" s="1"/>
  <c r="F100" i="3" s="1"/>
  <c r="F101" i="3" s="1"/>
  <c r="AA97" i="3"/>
  <c r="S97" i="3"/>
  <c r="W95" i="3"/>
  <c r="V95" i="3"/>
  <c r="T95" i="3"/>
  <c r="P95" i="3"/>
  <c r="E95" i="3"/>
  <c r="C95" i="3" s="1"/>
  <c r="B95" i="3" s="1"/>
  <c r="AA94" i="3"/>
  <c r="S94" i="3"/>
  <c r="AA93" i="3"/>
  <c r="S93" i="3"/>
  <c r="AA92" i="3"/>
  <c r="S92" i="3"/>
  <c r="AA91" i="3"/>
  <c r="S91" i="3"/>
  <c r="F91" i="3"/>
  <c r="F92" i="3" s="1"/>
  <c r="F93" i="3" s="1"/>
  <c r="F94" i="3" s="1"/>
  <c r="AA90" i="3"/>
  <c r="S90" i="3"/>
  <c r="W88" i="3"/>
  <c r="V88" i="3"/>
  <c r="T88" i="3"/>
  <c r="P88" i="3"/>
  <c r="E88" i="3"/>
  <c r="C88" i="3" s="1"/>
  <c r="B88" i="3" s="1"/>
  <c r="AA87" i="3"/>
  <c r="S87" i="3"/>
  <c r="AA86" i="3"/>
  <c r="S86" i="3"/>
  <c r="AA85" i="3"/>
  <c r="S85" i="3"/>
  <c r="AA84" i="3"/>
  <c r="S84" i="3"/>
  <c r="F84" i="3"/>
  <c r="F85" i="3" s="1"/>
  <c r="F86" i="3" s="1"/>
  <c r="F87" i="3" s="1"/>
  <c r="AA83" i="3"/>
  <c r="S83" i="3"/>
  <c r="W81" i="3"/>
  <c r="T81" i="3"/>
  <c r="P81" i="3"/>
  <c r="E81" i="3"/>
  <c r="C81" i="3" s="1"/>
  <c r="B81" i="3" s="1"/>
  <c r="AA80" i="3"/>
  <c r="Y80" i="3"/>
  <c r="Z80" i="3" s="1"/>
  <c r="AA79" i="3"/>
  <c r="AA78" i="3"/>
  <c r="Y78" i="3"/>
  <c r="Z78" i="3" s="1"/>
  <c r="S78" i="3"/>
  <c r="AA77" i="3"/>
  <c r="F77" i="3"/>
  <c r="F78" i="3" s="1"/>
  <c r="F79" i="3" s="1"/>
  <c r="F80" i="3" s="1"/>
  <c r="AA76" i="3"/>
  <c r="W74" i="3"/>
  <c r="V74" i="3"/>
  <c r="T74" i="3"/>
  <c r="P74" i="3"/>
  <c r="E74" i="3"/>
  <c r="C74" i="3" s="1"/>
  <c r="B74" i="3" s="1"/>
  <c r="AA73" i="3"/>
  <c r="AA72" i="3"/>
  <c r="AA71" i="3"/>
  <c r="S71" i="3"/>
  <c r="AA70" i="3"/>
  <c r="F70" i="3"/>
  <c r="F71" i="3" s="1"/>
  <c r="F72" i="3" s="1"/>
  <c r="F73" i="3" s="1"/>
  <c r="AA69" i="3"/>
  <c r="W67" i="3"/>
  <c r="V67" i="3"/>
  <c r="T67" i="3"/>
  <c r="P67" i="3"/>
  <c r="E67" i="3"/>
  <c r="C67" i="3" s="1"/>
  <c r="B67" i="3" s="1"/>
  <c r="AA66" i="3"/>
  <c r="AA65" i="3"/>
  <c r="AA64" i="3"/>
  <c r="AA63" i="3"/>
  <c r="F63" i="3"/>
  <c r="F64" i="3" s="1"/>
  <c r="F65" i="3" s="1"/>
  <c r="F66" i="3" s="1"/>
  <c r="AA62" i="3"/>
  <c r="W60" i="3"/>
  <c r="V60" i="3"/>
  <c r="T60" i="3"/>
  <c r="P60" i="3"/>
  <c r="E60" i="3"/>
  <c r="C60" i="3" s="1"/>
  <c r="B60" i="3" s="1"/>
  <c r="AA59" i="3"/>
  <c r="AA58" i="3"/>
  <c r="AA57" i="3"/>
  <c r="AA56" i="3"/>
  <c r="F56" i="3"/>
  <c r="F57" i="3" s="1"/>
  <c r="F58" i="3" s="1"/>
  <c r="F59" i="3" s="1"/>
  <c r="AA55" i="3"/>
  <c r="M30" i="23" l="1"/>
  <c r="M36" i="23"/>
  <c r="S36" i="23" s="1"/>
  <c r="P40" i="23"/>
  <c r="S40" i="23" s="1"/>
  <c r="M28" i="23"/>
  <c r="S28" i="23" s="1"/>
  <c r="S30" i="23"/>
  <c r="P24" i="23"/>
  <c r="Q24" i="23" s="1"/>
  <c r="M20" i="23"/>
  <c r="S20" i="23" s="1"/>
  <c r="Y8" i="3"/>
  <c r="Y5" i="3"/>
  <c r="Y101" i="3"/>
  <c r="Z101" i="3" s="1"/>
  <c r="Y83" i="3"/>
  <c r="Z83" i="3" s="1"/>
  <c r="Y84" i="3"/>
  <c r="Z84" i="3" s="1"/>
  <c r="Y134" i="3"/>
  <c r="Z134" i="3" s="1"/>
  <c r="Y99" i="3"/>
  <c r="Z99" i="3" s="1"/>
  <c r="Y98" i="3"/>
  <c r="Z98" i="3" s="1"/>
  <c r="N103" i="3"/>
  <c r="U106" i="3" s="1"/>
  <c r="R108" i="3"/>
  <c r="R48" i="3"/>
  <c r="Y51" i="3"/>
  <c r="R52" i="3"/>
  <c r="N75" i="3"/>
  <c r="U77" i="3" s="1"/>
  <c r="R79" i="3"/>
  <c r="Y136" i="3"/>
  <c r="Z136" i="3" s="1"/>
  <c r="Y127" i="3"/>
  <c r="Z127" i="3" s="1"/>
  <c r="R129" i="3"/>
  <c r="N131" i="3"/>
  <c r="R72" i="3"/>
  <c r="R133" i="3"/>
  <c r="N47" i="3"/>
  <c r="R43" i="3"/>
  <c r="R78" i="3"/>
  <c r="R135" i="3"/>
  <c r="N18" i="3"/>
  <c r="R19" i="3"/>
  <c r="Y19" i="3"/>
  <c r="R23" i="3"/>
  <c r="Y20" i="3"/>
  <c r="R14" i="3"/>
  <c r="Y13" i="3"/>
  <c r="R31" i="3"/>
  <c r="R84" i="3"/>
  <c r="Y29" i="3"/>
  <c r="R59" i="3"/>
  <c r="N26" i="3"/>
  <c r="N82" i="3"/>
  <c r="R27" i="3"/>
  <c r="S27" i="3" s="1"/>
  <c r="R55" i="3"/>
  <c r="R87" i="3"/>
  <c r="R114" i="3"/>
  <c r="U114" i="3" s="1"/>
  <c r="Y31" i="3"/>
  <c r="Y55" i="3"/>
  <c r="R29" i="3"/>
  <c r="R57" i="3"/>
  <c r="R97" i="3"/>
  <c r="R115" i="3"/>
  <c r="Y44" i="3"/>
  <c r="Y56" i="3"/>
  <c r="Z56" i="3" s="1"/>
  <c r="Y87" i="3"/>
  <c r="Z87" i="3" s="1"/>
  <c r="Y125" i="3"/>
  <c r="Z125" i="3" s="1"/>
  <c r="N54" i="3"/>
  <c r="N110" i="3"/>
  <c r="U113" i="3" s="1"/>
  <c r="R20" i="3"/>
  <c r="R30" i="3"/>
  <c r="R49" i="3"/>
  <c r="R58" i="3"/>
  <c r="R83" i="3"/>
  <c r="R101" i="3"/>
  <c r="R126" i="3"/>
  <c r="T25" i="3"/>
  <c r="Y23" i="3"/>
  <c r="Y49" i="3"/>
  <c r="Y59" i="3"/>
  <c r="Z59" i="3" s="1"/>
  <c r="R34" i="3"/>
  <c r="R119" i="3"/>
  <c r="R15" i="3"/>
  <c r="R35" i="3"/>
  <c r="R44" i="3"/>
  <c r="R64" i="3"/>
  <c r="R69" i="3"/>
  <c r="R73" i="3"/>
  <c r="R93" i="3"/>
  <c r="R98" i="3"/>
  <c r="R120" i="3"/>
  <c r="R128" i="3"/>
  <c r="Y14" i="3"/>
  <c r="Z14" i="3" s="1"/>
  <c r="Y36" i="3"/>
  <c r="Y41" i="3"/>
  <c r="Y45" i="3"/>
  <c r="R38" i="3"/>
  <c r="R63" i="3"/>
  <c r="R92" i="3"/>
  <c r="Y93" i="3"/>
  <c r="Z93" i="3" s="1"/>
  <c r="N33" i="3"/>
  <c r="N61" i="3"/>
  <c r="U66" i="3" s="1"/>
  <c r="N89" i="3"/>
  <c r="N117" i="3"/>
  <c r="U122" i="3" s="1"/>
  <c r="R12" i="3"/>
  <c r="R16" i="3"/>
  <c r="R21" i="3"/>
  <c r="R36" i="3"/>
  <c r="R41" i="3"/>
  <c r="R45" i="3"/>
  <c r="R50" i="3"/>
  <c r="R65" i="3"/>
  <c r="R70" i="3"/>
  <c r="R76" i="3"/>
  <c r="R80" i="3"/>
  <c r="R85" i="3"/>
  <c r="R90" i="3"/>
  <c r="R94" i="3"/>
  <c r="R99" i="3"/>
  <c r="R105" i="3"/>
  <c r="R112" i="3"/>
  <c r="Y16" i="3"/>
  <c r="Y21" i="3"/>
  <c r="Y27" i="3"/>
  <c r="Y37" i="3"/>
  <c r="Y42" i="3"/>
  <c r="Y52" i="3"/>
  <c r="Y57" i="3"/>
  <c r="Y85" i="3"/>
  <c r="Z85" i="3" s="1"/>
  <c r="Y35" i="3"/>
  <c r="Y90" i="3"/>
  <c r="Z90" i="3" s="1"/>
  <c r="Y94" i="3"/>
  <c r="Z94" i="3" s="1"/>
  <c r="Y128" i="3"/>
  <c r="Z128" i="3" s="1"/>
  <c r="N11" i="3"/>
  <c r="N40" i="3"/>
  <c r="N68" i="3"/>
  <c r="N96" i="3"/>
  <c r="N124" i="3"/>
  <c r="R13" i="3"/>
  <c r="R22" i="3"/>
  <c r="R28" i="3"/>
  <c r="S28" i="3" s="1"/>
  <c r="R37" i="3"/>
  <c r="R42" i="3"/>
  <c r="R51" i="3"/>
  <c r="R56" i="3"/>
  <c r="R62" i="3"/>
  <c r="R86" i="3"/>
  <c r="R91" i="3"/>
  <c r="R118" i="3"/>
  <c r="Y34" i="3"/>
  <c r="N4" i="3"/>
  <c r="R7" i="3"/>
  <c r="R8" i="3"/>
  <c r="R9" i="3"/>
  <c r="R121" i="3"/>
  <c r="Y118" i="3"/>
  <c r="Z118" i="3" s="1"/>
  <c r="Y121" i="3"/>
  <c r="Z121" i="3" s="1"/>
  <c r="Y122" i="3"/>
  <c r="Z122" i="3" s="1"/>
  <c r="Y119" i="3"/>
  <c r="Z119" i="3" s="1"/>
  <c r="Y92" i="3"/>
  <c r="Z92" i="3" s="1"/>
  <c r="U84" i="3"/>
  <c r="M42" i="23"/>
  <c r="S42" i="23" s="1"/>
  <c r="M38" i="23"/>
  <c r="S38" i="23" s="1"/>
  <c r="M32" i="23"/>
  <c r="S32" i="23" s="1"/>
  <c r="M34" i="23"/>
  <c r="S34" i="23" s="1"/>
  <c r="S24" i="23"/>
  <c r="M26" i="23"/>
  <c r="M22" i="23"/>
  <c r="Z58" i="3"/>
  <c r="Y105" i="3"/>
  <c r="Z105" i="3" s="1"/>
  <c r="Y111" i="3"/>
  <c r="Y62" i="3"/>
  <c r="Z62" i="3" s="1"/>
  <c r="Y64" i="3"/>
  <c r="Z64" i="3" s="1"/>
  <c r="Y77" i="3"/>
  <c r="Z77" i="3" s="1"/>
  <c r="Y108" i="3"/>
  <c r="Z108" i="3" s="1"/>
  <c r="Y114" i="3"/>
  <c r="Z114" i="3" s="1"/>
  <c r="Y120" i="3"/>
  <c r="Z120" i="3" s="1"/>
  <c r="Y126" i="3"/>
  <c r="Z126" i="3" s="1"/>
  <c r="R127" i="3"/>
  <c r="U132" i="3"/>
  <c r="Y132" i="3"/>
  <c r="Y91" i="3"/>
  <c r="Z91" i="3" s="1"/>
  <c r="Y97" i="3"/>
  <c r="R104" i="3"/>
  <c r="Y129" i="3"/>
  <c r="Z129" i="3" s="1"/>
  <c r="Y135" i="3"/>
  <c r="Z135" i="3" s="1"/>
  <c r="R136" i="3"/>
  <c r="Y76" i="3"/>
  <c r="Y79" i="3"/>
  <c r="Z79" i="3" s="1"/>
  <c r="Y100" i="3"/>
  <c r="Z100" i="3" s="1"/>
  <c r="Y106" i="3"/>
  <c r="Z106" i="3" s="1"/>
  <c r="R107" i="3"/>
  <c r="Y112" i="3"/>
  <c r="Z112" i="3" s="1"/>
  <c r="Y115" i="3"/>
  <c r="Z115" i="3" s="1"/>
  <c r="Y133" i="3"/>
  <c r="Z133" i="3" s="1"/>
  <c r="R134" i="3"/>
  <c r="Y104" i="3"/>
  <c r="R111" i="3"/>
  <c r="Y70" i="3"/>
  <c r="Z70" i="3" s="1"/>
  <c r="Y107" i="3"/>
  <c r="Z107" i="3" s="1"/>
  <c r="Y113" i="3"/>
  <c r="Z113" i="3" s="1"/>
  <c r="Y66" i="3"/>
  <c r="Z66" i="3" s="1"/>
  <c r="Y72" i="3"/>
  <c r="Z72" i="3" s="1"/>
  <c r="Y73" i="3"/>
  <c r="Z73" i="3" s="1"/>
  <c r="Y65" i="3"/>
  <c r="Z65" i="3" s="1"/>
  <c r="Y71" i="3"/>
  <c r="Z71" i="3" s="1"/>
  <c r="Y63" i="3"/>
  <c r="Z63" i="3" s="1"/>
  <c r="U71" i="3"/>
  <c r="Y69" i="3"/>
  <c r="S22" i="23" l="1"/>
  <c r="Q22" i="23"/>
  <c r="S26" i="23"/>
  <c r="Q26" i="23"/>
  <c r="Q20" i="23"/>
  <c r="U86" i="3"/>
  <c r="U80" i="3"/>
  <c r="U50" i="3"/>
  <c r="R74" i="3"/>
  <c r="S74" i="3" s="1"/>
  <c r="U115" i="3"/>
  <c r="U129" i="3"/>
  <c r="U76" i="3"/>
  <c r="S20" i="3"/>
  <c r="S34" i="3"/>
  <c r="S35" i="3"/>
  <c r="Y39" i="3"/>
  <c r="U37" i="3"/>
  <c r="U79" i="3"/>
  <c r="U135" i="3"/>
  <c r="U59" i="3"/>
  <c r="R116" i="3"/>
  <c r="N25" i="3"/>
  <c r="S13" i="3"/>
  <c r="R102" i="3"/>
  <c r="U102" i="3" s="1"/>
  <c r="U108" i="3"/>
  <c r="U127" i="3"/>
  <c r="U23" i="3"/>
  <c r="U78" i="3"/>
  <c r="U22" i="3"/>
  <c r="S19" i="3"/>
  <c r="U91" i="3"/>
  <c r="U120" i="3"/>
  <c r="U94" i="3"/>
  <c r="U63" i="3"/>
  <c r="U56" i="3"/>
  <c r="S12" i="3"/>
  <c r="U29" i="3"/>
  <c r="U9" i="3"/>
  <c r="S14" i="3"/>
  <c r="R137" i="3"/>
  <c r="S137" i="3" s="1"/>
  <c r="R60" i="3"/>
  <c r="S60" i="3" s="1"/>
  <c r="Y24" i="3"/>
  <c r="R24" i="3"/>
  <c r="S24" i="3" s="1"/>
  <c r="U92" i="3"/>
  <c r="U87" i="3"/>
  <c r="U99" i="3"/>
  <c r="U28" i="3"/>
  <c r="N138" i="3"/>
  <c r="Y60" i="3"/>
  <c r="U85" i="3"/>
  <c r="U65" i="3"/>
  <c r="U128" i="3"/>
  <c r="U30" i="3"/>
  <c r="U27" i="3"/>
  <c r="U24" i="3"/>
  <c r="R130" i="3"/>
  <c r="S130" i="3" s="1"/>
  <c r="R67" i="3"/>
  <c r="S67" i="3" s="1"/>
  <c r="U126" i="3"/>
  <c r="U125" i="3"/>
  <c r="U118" i="3"/>
  <c r="U121" i="3"/>
  <c r="U8" i="3"/>
  <c r="R81" i="3"/>
  <c r="U81" i="3" s="1"/>
  <c r="U98" i="3"/>
  <c r="U64" i="3"/>
  <c r="U119" i="3"/>
  <c r="R88" i="3"/>
  <c r="R53" i="3"/>
  <c r="S53" i="3" s="1"/>
  <c r="R32" i="3"/>
  <c r="Y46" i="3"/>
  <c r="Y137" i="3"/>
  <c r="Z57" i="3"/>
  <c r="R109" i="3"/>
  <c r="S7" i="3"/>
  <c r="U90" i="3"/>
  <c r="R95" i="3"/>
  <c r="S95" i="3" s="1"/>
  <c r="U70" i="3"/>
  <c r="R46" i="3"/>
  <c r="S46" i="3" s="1"/>
  <c r="R17" i="3"/>
  <c r="S17" i="3" s="1"/>
  <c r="U38" i="3"/>
  <c r="U93" i="3"/>
  <c r="U44" i="3"/>
  <c r="R39" i="3"/>
  <c r="U7" i="3"/>
  <c r="R123" i="3"/>
  <c r="U123" i="3" s="1"/>
  <c r="U112" i="3"/>
  <c r="U105" i="3"/>
  <c r="Y81" i="3"/>
  <c r="U97" i="3"/>
  <c r="U100" i="3"/>
  <c r="U72" i="3"/>
  <c r="U73" i="3"/>
  <c r="U69" i="3"/>
  <c r="U107" i="3"/>
  <c r="U58" i="3"/>
  <c r="U134" i="3"/>
  <c r="U136" i="3"/>
  <c r="U101" i="3"/>
  <c r="U104" i="3"/>
  <c r="Y95" i="3"/>
  <c r="U133" i="3"/>
  <c r="Y130" i="3"/>
  <c r="U111" i="3"/>
  <c r="Y102" i="3"/>
  <c r="Z97" i="3"/>
  <c r="Z132" i="3"/>
  <c r="Y123" i="3"/>
  <c r="Y88" i="3"/>
  <c r="U83" i="3"/>
  <c r="Y116" i="3"/>
  <c r="Z111" i="3"/>
  <c r="Z76" i="3"/>
  <c r="U55" i="3"/>
  <c r="Z104" i="3"/>
  <c r="Y109" i="3"/>
  <c r="U62" i="3"/>
  <c r="U57" i="3"/>
  <c r="Y74" i="3"/>
  <c r="Z69" i="3"/>
  <c r="Z55" i="3"/>
  <c r="Y67" i="3"/>
  <c r="U74" i="3" l="1"/>
  <c r="S102" i="3"/>
  <c r="S81" i="3"/>
  <c r="U130" i="3"/>
  <c r="U137" i="3"/>
  <c r="U95" i="3"/>
  <c r="S123" i="3"/>
  <c r="S32" i="3"/>
  <c r="R138" i="3"/>
  <c r="U32" i="3"/>
  <c r="U39" i="3"/>
  <c r="S39" i="3"/>
  <c r="Z81" i="3"/>
  <c r="AA81" i="3"/>
  <c r="Z102" i="3"/>
  <c r="AA102" i="3"/>
  <c r="S116" i="3"/>
  <c r="U116" i="3"/>
  <c r="AA95" i="3"/>
  <c r="Z95" i="3"/>
  <c r="AA88" i="3"/>
  <c r="Z88" i="3"/>
  <c r="Z123" i="3"/>
  <c r="AA123" i="3"/>
  <c r="AA116" i="3"/>
  <c r="Z116" i="3"/>
  <c r="U109" i="3"/>
  <c r="S109" i="3"/>
  <c r="U88" i="3"/>
  <c r="S88" i="3"/>
  <c r="AA137" i="3"/>
  <c r="Z137" i="3"/>
  <c r="AA130" i="3"/>
  <c r="Z130" i="3"/>
  <c r="AA109" i="3"/>
  <c r="Z109" i="3"/>
  <c r="U60" i="3"/>
  <c r="AA60" i="3"/>
  <c r="Z60" i="3"/>
  <c r="U67" i="3"/>
  <c r="Z74" i="3"/>
  <c r="AA74" i="3"/>
  <c r="AA67" i="3"/>
  <c r="Z67" i="3"/>
  <c r="S138" i="3" l="1"/>
  <c r="D44" i="23" l="1"/>
  <c r="C44" i="23" s="1"/>
  <c r="K17" i="23"/>
  <c r="M18" i="23" s="1"/>
  <c r="K15" i="23"/>
  <c r="P16" i="23" s="1"/>
  <c r="K13" i="23"/>
  <c r="P14" i="23" s="1"/>
  <c r="K11" i="23"/>
  <c r="P12" i="23" s="1"/>
  <c r="R10" i="23"/>
  <c r="R44" i="23" s="1"/>
  <c r="K8" i="23"/>
  <c r="P9" i="23" s="1"/>
  <c r="K6" i="23"/>
  <c r="P7" i="23" s="1"/>
  <c r="K4" i="23"/>
  <c r="P5" i="23" s="1"/>
  <c r="C4" i="23"/>
  <c r="C5" i="23" s="1"/>
  <c r="C6" i="23" s="1"/>
  <c r="C7" i="23" s="1"/>
  <c r="B4" i="23"/>
  <c r="B5" i="23" s="1"/>
  <c r="B6" i="23" s="1"/>
  <c r="B7" i="23" s="1"/>
  <c r="B8" i="23" s="1"/>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B34" i="23" s="1"/>
  <c r="B35" i="23" s="1"/>
  <c r="B36" i="23" s="1"/>
  <c r="B37" i="23" s="1"/>
  <c r="B38" i="23" s="1"/>
  <c r="B39" i="23" s="1"/>
  <c r="B40" i="23" s="1"/>
  <c r="B41" i="23" s="1"/>
  <c r="B42" i="23" s="1"/>
  <c r="B43" i="23" s="1"/>
  <c r="A4" i="23"/>
  <c r="A5" i="23" s="1"/>
  <c r="B1" i="23"/>
  <c r="W24" i="3"/>
  <c r="P24" i="3"/>
  <c r="E24" i="3"/>
  <c r="C24" i="3" s="1"/>
  <c r="B24" i="3" s="1"/>
  <c r="AA23" i="3"/>
  <c r="AA22" i="3"/>
  <c r="AA21" i="3"/>
  <c r="AA20" i="3"/>
  <c r="F20" i="3"/>
  <c r="F21" i="3" s="1"/>
  <c r="F22" i="3" s="1"/>
  <c r="F23" i="3" s="1"/>
  <c r="AA19" i="3"/>
  <c r="Z23" i="3"/>
  <c r="AA52" i="3"/>
  <c r="AA51" i="3"/>
  <c r="AA50" i="3"/>
  <c r="AA49" i="3"/>
  <c r="AA48" i="3"/>
  <c r="AA45" i="3"/>
  <c r="AA44" i="3"/>
  <c r="AA43" i="3"/>
  <c r="AA42" i="3"/>
  <c r="AA41" i="3"/>
  <c r="AA38" i="3"/>
  <c r="AA37" i="3"/>
  <c r="AA36" i="3"/>
  <c r="AA35" i="3"/>
  <c r="AA34" i="3"/>
  <c r="AA31" i="3"/>
  <c r="AA30" i="3"/>
  <c r="AA29" i="3"/>
  <c r="AA28" i="3"/>
  <c r="AA27" i="3"/>
  <c r="AA16" i="3"/>
  <c r="AA15" i="3"/>
  <c r="AA14" i="3"/>
  <c r="AA13" i="3"/>
  <c r="AA12" i="3"/>
  <c r="S50" i="3"/>
  <c r="AA9" i="3"/>
  <c r="AA8" i="3"/>
  <c r="A6" i="23" l="1"/>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C8" i="23"/>
  <c r="C9" i="23" s="1"/>
  <c r="C6" i="9"/>
  <c r="M5" i="23"/>
  <c r="Q5" i="23" s="1"/>
  <c r="M16" i="23"/>
  <c r="M12" i="23"/>
  <c r="S12" i="23" s="1"/>
  <c r="M9" i="23"/>
  <c r="S9" i="23" s="1"/>
  <c r="Q9" i="23"/>
  <c r="M7" i="23"/>
  <c r="Q7" i="23" s="1"/>
  <c r="Q12" i="23"/>
  <c r="P18" i="23"/>
  <c r="P43" i="23" s="1"/>
  <c r="M14" i="23"/>
  <c r="Q14" i="23" s="1"/>
  <c r="Z19" i="3"/>
  <c r="U19" i="3"/>
  <c r="Z21" i="3"/>
  <c r="Z20" i="3"/>
  <c r="C10" i="8"/>
  <c r="C10" i="23" l="1"/>
  <c r="C7" i="9"/>
  <c r="S16" i="23"/>
  <c r="Q16" i="23"/>
  <c r="M43" i="23"/>
  <c r="S43" i="23" s="1"/>
  <c r="S5" i="23"/>
  <c r="B44" i="23"/>
  <c r="A44" i="23"/>
  <c r="U21" i="3"/>
  <c r="U20" i="3"/>
  <c r="S7" i="23"/>
  <c r="M10" i="23"/>
  <c r="P10" i="23"/>
  <c r="S14" i="23"/>
  <c r="S18" i="23"/>
  <c r="Q18" i="23"/>
  <c r="A4" i="3"/>
  <c r="Q10" i="23" l="1"/>
  <c r="L4" i="9"/>
  <c r="B4" i="9"/>
  <c r="C4" i="9"/>
  <c r="C11" i="23"/>
  <c r="C12" i="23" s="1"/>
  <c r="C8" i="9"/>
  <c r="Q43" i="23"/>
  <c r="M44" i="23"/>
  <c r="P44" i="23"/>
  <c r="D4" i="9" s="1"/>
  <c r="S10" i="23"/>
  <c r="Z24" i="3"/>
  <c r="AA24" i="3"/>
  <c r="C13" i="23" l="1"/>
  <c r="C14" i="23" s="1"/>
  <c r="C15" i="23" s="1"/>
  <c r="C16" i="23" s="1"/>
  <c r="C17" i="23" s="1"/>
  <c r="C18" i="23" s="1"/>
  <c r="C9" i="9"/>
  <c r="Q44" i="23"/>
  <c r="F4" i="9" s="1"/>
  <c r="G4" i="9" s="1"/>
  <c r="S44" i="23"/>
  <c r="M4" i="9" s="1"/>
  <c r="E53" i="3"/>
  <c r="C53" i="3" s="1"/>
  <c r="B53" i="3" s="1"/>
  <c r="E46" i="3"/>
  <c r="C46" i="3" s="1"/>
  <c r="B46" i="3" s="1"/>
  <c r="E39" i="3"/>
  <c r="C39" i="3" s="1"/>
  <c r="B39" i="3" s="1"/>
  <c r="E32" i="3"/>
  <c r="C32" i="3" s="1"/>
  <c r="B32" i="3" s="1"/>
  <c r="E17" i="3"/>
  <c r="C17" i="3" s="1"/>
  <c r="B17" i="3" s="1"/>
  <c r="E10" i="3"/>
  <c r="C10" i="3" s="1"/>
  <c r="B10" i="3" s="1"/>
  <c r="C19" i="23" l="1"/>
  <c r="C20" i="23" s="1"/>
  <c r="C10" i="9"/>
  <c r="M35" i="8"/>
  <c r="N35" i="8" s="1"/>
  <c r="L35" i="8"/>
  <c r="F35" i="8"/>
  <c r="D35" i="8"/>
  <c r="E35" i="8" s="1"/>
  <c r="C35" i="8"/>
  <c r="B35" i="8"/>
  <c r="M34" i="8"/>
  <c r="N34" i="8" s="1"/>
  <c r="L34" i="8"/>
  <c r="F34" i="8"/>
  <c r="D34" i="8"/>
  <c r="E34" i="8" s="1"/>
  <c r="C34" i="8"/>
  <c r="B34" i="8"/>
  <c r="M33" i="8"/>
  <c r="N33" i="8" s="1"/>
  <c r="L33" i="8"/>
  <c r="F33" i="8"/>
  <c r="D33" i="8"/>
  <c r="E33" i="8" s="1"/>
  <c r="C33" i="8"/>
  <c r="B33" i="8"/>
  <c r="M32" i="8"/>
  <c r="N32" i="8" s="1"/>
  <c r="L32" i="8"/>
  <c r="F32" i="8"/>
  <c r="D32" i="8"/>
  <c r="E32" i="8" s="1"/>
  <c r="C32" i="8"/>
  <c r="B32" i="8"/>
  <c r="M31" i="8"/>
  <c r="N31" i="8" s="1"/>
  <c r="L31" i="8"/>
  <c r="F31" i="8"/>
  <c r="D31" i="8"/>
  <c r="E31" i="8" s="1"/>
  <c r="C31" i="8"/>
  <c r="B31" i="8"/>
  <c r="M30" i="8"/>
  <c r="N30" i="8" s="1"/>
  <c r="L30" i="8"/>
  <c r="F30" i="8"/>
  <c r="D30" i="8"/>
  <c r="E30" i="8" s="1"/>
  <c r="C30" i="8"/>
  <c r="B30" i="8"/>
  <c r="M29" i="8"/>
  <c r="N29" i="8" s="1"/>
  <c r="L29" i="8"/>
  <c r="F29" i="8"/>
  <c r="D29" i="8"/>
  <c r="E29" i="8" s="1"/>
  <c r="C29" i="8"/>
  <c r="B29" i="8"/>
  <c r="M28" i="8"/>
  <c r="N28" i="8" s="1"/>
  <c r="L28" i="8"/>
  <c r="F28" i="8"/>
  <c r="D28" i="8"/>
  <c r="E28" i="8" s="1"/>
  <c r="C28" i="8"/>
  <c r="B28" i="8"/>
  <c r="M27" i="8"/>
  <c r="N27" i="8" s="1"/>
  <c r="L27" i="8"/>
  <c r="F27" i="8"/>
  <c r="D27" i="8"/>
  <c r="E27" i="8" s="1"/>
  <c r="C27" i="8"/>
  <c r="B27" i="8"/>
  <c r="M26" i="8"/>
  <c r="N26" i="8" s="1"/>
  <c r="L26" i="8"/>
  <c r="F26" i="8"/>
  <c r="D26" i="8"/>
  <c r="E26" i="8" s="1"/>
  <c r="C26" i="8"/>
  <c r="B26" i="8"/>
  <c r="M25" i="8"/>
  <c r="N25" i="8" s="1"/>
  <c r="L25" i="8"/>
  <c r="F25" i="8"/>
  <c r="D25" i="8"/>
  <c r="E25" i="8" s="1"/>
  <c r="C25" i="8"/>
  <c r="B25" i="8"/>
  <c r="M24" i="8"/>
  <c r="N24" i="8" s="1"/>
  <c r="L24" i="8"/>
  <c r="F24" i="8"/>
  <c r="D24" i="8"/>
  <c r="E24" i="8" s="1"/>
  <c r="C24" i="8"/>
  <c r="B24" i="8"/>
  <c r="M23" i="8"/>
  <c r="N23" i="8" s="1"/>
  <c r="L23" i="8"/>
  <c r="F23" i="8"/>
  <c r="D23" i="8"/>
  <c r="E23" i="8" s="1"/>
  <c r="C23" i="8"/>
  <c r="B23" i="8"/>
  <c r="M22" i="8"/>
  <c r="N22" i="8" s="1"/>
  <c r="L22" i="8"/>
  <c r="F22" i="8"/>
  <c r="D22" i="8"/>
  <c r="E22" i="8" s="1"/>
  <c r="C22" i="8"/>
  <c r="B22" i="8"/>
  <c r="M21" i="8"/>
  <c r="N21" i="8" s="1"/>
  <c r="L21" i="8"/>
  <c r="F21" i="8"/>
  <c r="D21" i="8"/>
  <c r="E21" i="8" s="1"/>
  <c r="C21" i="8"/>
  <c r="B21" i="8"/>
  <c r="M20" i="8"/>
  <c r="N20" i="8" s="1"/>
  <c r="L20" i="8"/>
  <c r="F20" i="8"/>
  <c r="D20" i="8"/>
  <c r="E20" i="8" s="1"/>
  <c r="C20" i="8"/>
  <c r="B20" i="8"/>
  <c r="M19" i="8"/>
  <c r="N19" i="8" s="1"/>
  <c r="L19" i="8"/>
  <c r="F19" i="8"/>
  <c r="D19" i="8"/>
  <c r="E19" i="8" s="1"/>
  <c r="C19" i="8"/>
  <c r="B19" i="8"/>
  <c r="M18" i="8"/>
  <c r="N18" i="8" s="1"/>
  <c r="L18" i="8"/>
  <c r="F18" i="8"/>
  <c r="D18" i="8"/>
  <c r="E18" i="8" s="1"/>
  <c r="C18" i="8"/>
  <c r="B18" i="8"/>
  <c r="M17" i="8"/>
  <c r="N17" i="8" s="1"/>
  <c r="L17" i="8"/>
  <c r="F17" i="8"/>
  <c r="D17" i="8"/>
  <c r="E17" i="8" s="1"/>
  <c r="C17" i="8"/>
  <c r="B17" i="8"/>
  <c r="M16" i="8"/>
  <c r="N16" i="8" s="1"/>
  <c r="L16" i="8"/>
  <c r="F16" i="8"/>
  <c r="D16" i="8"/>
  <c r="E16" i="8" s="1"/>
  <c r="C16" i="8"/>
  <c r="B16" i="8"/>
  <c r="M15" i="8"/>
  <c r="N15" i="8" s="1"/>
  <c r="L15" i="8"/>
  <c r="F15" i="8"/>
  <c r="D15" i="8"/>
  <c r="E15" i="8" s="1"/>
  <c r="C15" i="8"/>
  <c r="B15" i="8"/>
  <c r="M14" i="8"/>
  <c r="N14" i="8" s="1"/>
  <c r="L14" i="8"/>
  <c r="F14" i="8"/>
  <c r="D14" i="8"/>
  <c r="E14" i="8" s="1"/>
  <c r="C14" i="8"/>
  <c r="B14" i="8"/>
  <c r="M13" i="8"/>
  <c r="N13" i="8" s="1"/>
  <c r="L13" i="8"/>
  <c r="F13" i="8"/>
  <c r="D13" i="8"/>
  <c r="E13" i="8" s="1"/>
  <c r="C13" i="8"/>
  <c r="B13" i="8"/>
  <c r="M12" i="8"/>
  <c r="N12" i="8" s="1"/>
  <c r="L12" i="8"/>
  <c r="F12" i="8"/>
  <c r="D12" i="8"/>
  <c r="E12" i="8" s="1"/>
  <c r="C12" i="8"/>
  <c r="B12" i="8"/>
  <c r="M11" i="8"/>
  <c r="N11" i="8" s="1"/>
  <c r="L11" i="8"/>
  <c r="F11" i="8"/>
  <c r="D11" i="8"/>
  <c r="E11" i="8" s="1"/>
  <c r="C11" i="8"/>
  <c r="B11" i="8"/>
  <c r="M10" i="8"/>
  <c r="N10" i="8" s="1"/>
  <c r="L10" i="8"/>
  <c r="F10" i="8"/>
  <c r="D10" i="8"/>
  <c r="E10" i="8" s="1"/>
  <c r="B10" i="8"/>
  <c r="M9" i="8"/>
  <c r="N9" i="8" s="1"/>
  <c r="L9" i="8"/>
  <c r="F9" i="8"/>
  <c r="D9" i="8"/>
  <c r="E9" i="8" s="1"/>
  <c r="C9" i="8"/>
  <c r="B9" i="8"/>
  <c r="M8" i="8"/>
  <c r="N8" i="8" s="1"/>
  <c r="L8" i="8"/>
  <c r="F8" i="8"/>
  <c r="D8" i="8"/>
  <c r="E8" i="8" s="1"/>
  <c r="C8" i="8"/>
  <c r="B8" i="8"/>
  <c r="M7" i="8"/>
  <c r="N7" i="8" s="1"/>
  <c r="L7" i="8"/>
  <c r="F7" i="8"/>
  <c r="D7" i="8"/>
  <c r="E7" i="8" s="1"/>
  <c r="C7" i="8"/>
  <c r="B7" i="8"/>
  <c r="M6" i="8"/>
  <c r="N6" i="8" s="1"/>
  <c r="L6" i="8"/>
  <c r="F6" i="8"/>
  <c r="D6" i="8"/>
  <c r="E6" i="8" s="1"/>
  <c r="C6" i="8"/>
  <c r="B6" i="8"/>
  <c r="B12" i="2"/>
  <c r="C12" i="2"/>
  <c r="D12" i="2"/>
  <c r="E12" i="2"/>
  <c r="F12" i="2"/>
  <c r="G12" i="2" s="1"/>
  <c r="H12" i="2"/>
  <c r="N12" i="2"/>
  <c r="O12" i="2"/>
  <c r="P12" i="2" s="1"/>
  <c r="B13" i="2"/>
  <c r="C13" i="2"/>
  <c r="D13" i="2"/>
  <c r="E13" i="2"/>
  <c r="F13" i="2"/>
  <c r="G13" i="2" s="1"/>
  <c r="H13" i="2"/>
  <c r="N13" i="2"/>
  <c r="O13" i="2"/>
  <c r="P13" i="2" s="1"/>
  <c r="B14" i="2"/>
  <c r="C14" i="2"/>
  <c r="D14" i="2"/>
  <c r="E14" i="2"/>
  <c r="F14" i="2"/>
  <c r="G14" i="2" s="1"/>
  <c r="H14" i="2"/>
  <c r="N14" i="2"/>
  <c r="O14" i="2"/>
  <c r="P14" i="2" s="1"/>
  <c r="B15" i="2"/>
  <c r="C15" i="2"/>
  <c r="D15" i="2"/>
  <c r="E15" i="2"/>
  <c r="F15" i="2"/>
  <c r="G15" i="2" s="1"/>
  <c r="H15" i="2"/>
  <c r="N15" i="2"/>
  <c r="O15" i="2"/>
  <c r="P15" i="2" s="1"/>
  <c r="B16" i="2"/>
  <c r="C16" i="2"/>
  <c r="D16" i="2"/>
  <c r="E16" i="2"/>
  <c r="F16" i="2"/>
  <c r="G16" i="2" s="1"/>
  <c r="H16" i="2"/>
  <c r="N16" i="2"/>
  <c r="O16" i="2"/>
  <c r="P16" i="2" s="1"/>
  <c r="B17" i="2"/>
  <c r="C17" i="2"/>
  <c r="D17" i="2"/>
  <c r="E17" i="2"/>
  <c r="F17" i="2"/>
  <c r="G17" i="2" s="1"/>
  <c r="H17" i="2"/>
  <c r="N17" i="2"/>
  <c r="O17" i="2"/>
  <c r="P17" i="2" s="1"/>
  <c r="B18" i="2"/>
  <c r="C18" i="2"/>
  <c r="D18" i="2"/>
  <c r="E18" i="2"/>
  <c r="F18" i="2"/>
  <c r="G18" i="2" s="1"/>
  <c r="H18" i="2"/>
  <c r="N18" i="2"/>
  <c r="O18" i="2"/>
  <c r="P18" i="2" s="1"/>
  <c r="B19" i="2"/>
  <c r="C19" i="2"/>
  <c r="D19" i="2"/>
  <c r="E19" i="2"/>
  <c r="F19" i="2"/>
  <c r="G19" i="2" s="1"/>
  <c r="H19" i="2"/>
  <c r="N19" i="2"/>
  <c r="O19" i="2"/>
  <c r="P19" i="2" s="1"/>
  <c r="B20" i="2"/>
  <c r="C20" i="2"/>
  <c r="D20" i="2"/>
  <c r="E20" i="2"/>
  <c r="F20" i="2"/>
  <c r="G20" i="2" s="1"/>
  <c r="H20" i="2"/>
  <c r="N20" i="2"/>
  <c r="O20" i="2"/>
  <c r="P20" i="2" s="1"/>
  <c r="B21" i="2"/>
  <c r="C21" i="2"/>
  <c r="D21" i="2"/>
  <c r="E21" i="2"/>
  <c r="F21" i="2"/>
  <c r="G21" i="2" s="1"/>
  <c r="H21" i="2"/>
  <c r="N21" i="2"/>
  <c r="O21" i="2"/>
  <c r="P21" i="2" s="1"/>
  <c r="B22" i="2"/>
  <c r="C22" i="2"/>
  <c r="D22" i="2"/>
  <c r="E22" i="2"/>
  <c r="F22" i="2"/>
  <c r="G22" i="2" s="1"/>
  <c r="H22" i="2"/>
  <c r="N22" i="2"/>
  <c r="O22" i="2"/>
  <c r="P22" i="2" s="1"/>
  <c r="B23" i="2"/>
  <c r="C23" i="2"/>
  <c r="D23" i="2"/>
  <c r="E23" i="2"/>
  <c r="F23" i="2"/>
  <c r="G23" i="2" s="1"/>
  <c r="H23" i="2"/>
  <c r="N23" i="2"/>
  <c r="O23" i="2"/>
  <c r="P23" i="2" s="1"/>
  <c r="B24" i="2"/>
  <c r="C24" i="2"/>
  <c r="D24" i="2"/>
  <c r="E24" i="2"/>
  <c r="F24" i="2"/>
  <c r="G24" i="2" s="1"/>
  <c r="H24" i="2"/>
  <c r="N24" i="2"/>
  <c r="O24" i="2"/>
  <c r="P24" i="2" s="1"/>
  <c r="B25" i="2"/>
  <c r="C25" i="2"/>
  <c r="D25" i="2"/>
  <c r="E25" i="2"/>
  <c r="F25" i="2"/>
  <c r="G25" i="2" s="1"/>
  <c r="H25" i="2"/>
  <c r="N25" i="2"/>
  <c r="O25" i="2"/>
  <c r="P25" i="2" s="1"/>
  <c r="B26" i="2"/>
  <c r="C26" i="2"/>
  <c r="D26" i="2"/>
  <c r="E26" i="2"/>
  <c r="F26" i="2"/>
  <c r="G26" i="2" s="1"/>
  <c r="H26" i="2"/>
  <c r="N26" i="2"/>
  <c r="O26" i="2"/>
  <c r="P26" i="2" s="1"/>
  <c r="B27" i="2"/>
  <c r="C27" i="2"/>
  <c r="D27" i="2"/>
  <c r="E27" i="2"/>
  <c r="F27" i="2"/>
  <c r="G27" i="2" s="1"/>
  <c r="H27" i="2"/>
  <c r="N27" i="2"/>
  <c r="O27" i="2"/>
  <c r="P27" i="2" s="1"/>
  <c r="B28" i="2"/>
  <c r="C28" i="2"/>
  <c r="D28" i="2"/>
  <c r="E28" i="2"/>
  <c r="F28" i="2"/>
  <c r="G28" i="2" s="1"/>
  <c r="H28" i="2"/>
  <c r="N28" i="2"/>
  <c r="O28" i="2"/>
  <c r="P28" i="2" s="1"/>
  <c r="B29" i="2"/>
  <c r="C29" i="2"/>
  <c r="D29" i="2"/>
  <c r="E29" i="2"/>
  <c r="F29" i="2"/>
  <c r="G29" i="2" s="1"/>
  <c r="H29" i="2"/>
  <c r="N29" i="2"/>
  <c r="O29" i="2"/>
  <c r="P29" i="2" s="1"/>
  <c r="B30" i="2"/>
  <c r="C30" i="2"/>
  <c r="D30" i="2"/>
  <c r="E30" i="2"/>
  <c r="F30" i="2"/>
  <c r="G30" i="2" s="1"/>
  <c r="H30" i="2"/>
  <c r="N30" i="2"/>
  <c r="O30" i="2"/>
  <c r="P30" i="2" s="1"/>
  <c r="B31" i="2"/>
  <c r="C31" i="2"/>
  <c r="D31" i="2"/>
  <c r="E31" i="2"/>
  <c r="F31" i="2"/>
  <c r="G31" i="2" s="1"/>
  <c r="H31" i="2"/>
  <c r="N31" i="2"/>
  <c r="O31" i="2"/>
  <c r="P31" i="2" s="1"/>
  <c r="B32" i="2"/>
  <c r="C32" i="2"/>
  <c r="D32" i="2"/>
  <c r="E32" i="2"/>
  <c r="F32" i="2"/>
  <c r="G32" i="2" s="1"/>
  <c r="H32" i="2"/>
  <c r="N32" i="2"/>
  <c r="O32" i="2"/>
  <c r="P32" i="2" s="1"/>
  <c r="B33" i="2"/>
  <c r="C33" i="2"/>
  <c r="D33" i="2"/>
  <c r="E33" i="2"/>
  <c r="F33" i="2"/>
  <c r="G33" i="2" s="1"/>
  <c r="H33" i="2"/>
  <c r="N33" i="2"/>
  <c r="O33" i="2"/>
  <c r="P33" i="2" s="1"/>
  <c r="B34" i="2"/>
  <c r="C34" i="2"/>
  <c r="D34" i="2"/>
  <c r="E34" i="2"/>
  <c r="F34" i="2"/>
  <c r="G34" i="2" s="1"/>
  <c r="H34" i="2"/>
  <c r="N34" i="2"/>
  <c r="O34" i="2"/>
  <c r="P34" i="2" s="1"/>
  <c r="B35" i="2"/>
  <c r="C35" i="2"/>
  <c r="D35" i="2"/>
  <c r="E35" i="2"/>
  <c r="F35" i="2"/>
  <c r="G35" i="2" s="1"/>
  <c r="H35" i="2"/>
  <c r="N35" i="2"/>
  <c r="O35" i="2"/>
  <c r="P35" i="2" s="1"/>
  <c r="E139" i="3"/>
  <c r="C139" i="3" s="1"/>
  <c r="B139" i="3" s="1"/>
  <c r="E138" i="3"/>
  <c r="C138" i="3" s="1"/>
  <c r="B138" i="3" s="1"/>
  <c r="W53" i="3"/>
  <c r="V53" i="3"/>
  <c r="P53" i="3"/>
  <c r="F49" i="3"/>
  <c r="F50" i="3" s="1"/>
  <c r="F51" i="3" s="1"/>
  <c r="F52" i="3" s="1"/>
  <c r="W46" i="3"/>
  <c r="V46" i="3"/>
  <c r="T46" i="3"/>
  <c r="P46" i="3"/>
  <c r="F42" i="3"/>
  <c r="F43" i="3" s="1"/>
  <c r="F44" i="3" s="1"/>
  <c r="F45" i="3" s="1"/>
  <c r="W39" i="3"/>
  <c r="V39" i="3"/>
  <c r="P39" i="3"/>
  <c r="F35" i="3"/>
  <c r="F36" i="3" s="1"/>
  <c r="F37" i="3" s="1"/>
  <c r="F38" i="3" s="1"/>
  <c r="W32" i="3"/>
  <c r="V32" i="3"/>
  <c r="P32" i="3"/>
  <c r="F28" i="3"/>
  <c r="F29" i="3" s="1"/>
  <c r="F30" i="3" s="1"/>
  <c r="F31" i="3" s="1"/>
  <c r="E25" i="3"/>
  <c r="C25" i="3" s="1"/>
  <c r="B25" i="3" s="1"/>
  <c r="W17" i="3"/>
  <c r="V17" i="3"/>
  <c r="V25" i="3" s="1"/>
  <c r="P17" i="3"/>
  <c r="F13" i="3"/>
  <c r="F14" i="3" s="1"/>
  <c r="F15" i="3" s="1"/>
  <c r="F16" i="3" s="1"/>
  <c r="W10" i="3"/>
  <c r="P10" i="3"/>
  <c r="F6" i="3"/>
  <c r="F7" i="3" s="1"/>
  <c r="F8" i="3" s="1"/>
  <c r="F9" i="3" s="1"/>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D4" i="3"/>
  <c r="D5" i="3" s="1"/>
  <c r="D6" i="3" s="1"/>
  <c r="D7" i="3" s="1"/>
  <c r="D8" i="3" s="1"/>
  <c r="D9" i="3" s="1"/>
  <c r="D10" i="3" s="1"/>
  <c r="D11" i="3" s="1"/>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61" i="3" s="1"/>
  <c r="D62" i="3" s="1"/>
  <c r="D63" i="3" s="1"/>
  <c r="D64" i="3" s="1"/>
  <c r="D65" i="3" s="1"/>
  <c r="D66" i="3" s="1"/>
  <c r="D67" i="3" s="1"/>
  <c r="D68" i="3" s="1"/>
  <c r="D69" i="3" s="1"/>
  <c r="D70" i="3" s="1"/>
  <c r="D71" i="3" s="1"/>
  <c r="D72" i="3" s="1"/>
  <c r="D73" i="3" s="1"/>
  <c r="D74" i="3" s="1"/>
  <c r="D75" i="3" s="1"/>
  <c r="D76" i="3" s="1"/>
  <c r="D77" i="3" s="1"/>
  <c r="D78" i="3" s="1"/>
  <c r="D79" i="3" s="1"/>
  <c r="D80" i="3" s="1"/>
  <c r="D81" i="3" s="1"/>
  <c r="D82" i="3" s="1"/>
  <c r="D83" i="3" s="1"/>
  <c r="D84" i="3" s="1"/>
  <c r="D85" i="3" s="1"/>
  <c r="D86" i="3" s="1"/>
  <c r="D87" i="3" s="1"/>
  <c r="D88" i="3" s="1"/>
  <c r="D89" i="3" s="1"/>
  <c r="D90" i="3" s="1"/>
  <c r="D91" i="3" s="1"/>
  <c r="D92" i="3" s="1"/>
  <c r="D93" i="3" s="1"/>
  <c r="D94" i="3" s="1"/>
  <c r="D95" i="3" s="1"/>
  <c r="D96" i="3" s="1"/>
  <c r="D97" i="3" s="1"/>
  <c r="D98" i="3" s="1"/>
  <c r="D99" i="3" s="1"/>
  <c r="D100" i="3" s="1"/>
  <c r="D101" i="3" s="1"/>
  <c r="D102" i="3" s="1"/>
  <c r="D103" i="3" s="1"/>
  <c r="D104" i="3" s="1"/>
  <c r="D105" i="3" s="1"/>
  <c r="D106" i="3" s="1"/>
  <c r="D107" i="3" s="1"/>
  <c r="D108" i="3" s="1"/>
  <c r="D109" i="3" s="1"/>
  <c r="D110" i="3" s="1"/>
  <c r="D111" i="3" s="1"/>
  <c r="D112" i="3" s="1"/>
  <c r="D113" i="3" s="1"/>
  <c r="D114" i="3" s="1"/>
  <c r="D115" i="3" s="1"/>
  <c r="D116" i="3" s="1"/>
  <c r="D117" i="3" s="1"/>
  <c r="D118" i="3" s="1"/>
  <c r="D119" i="3" s="1"/>
  <c r="D120" i="3" s="1"/>
  <c r="D121" i="3" s="1"/>
  <c r="D122" i="3" s="1"/>
  <c r="D123" i="3" s="1"/>
  <c r="D124" i="3" s="1"/>
  <c r="D125" i="3" s="1"/>
  <c r="D126" i="3" s="1"/>
  <c r="D127" i="3" s="1"/>
  <c r="D128" i="3" s="1"/>
  <c r="D129" i="3" s="1"/>
  <c r="D130" i="3" s="1"/>
  <c r="D131" i="3" s="1"/>
  <c r="D132" i="3" s="1"/>
  <c r="D133" i="3" s="1"/>
  <c r="D134" i="3" s="1"/>
  <c r="D135" i="3" s="1"/>
  <c r="D136" i="3" s="1"/>
  <c r="D137" i="3" s="1"/>
  <c r="D138" i="3" s="1"/>
  <c r="D139" i="3" s="1"/>
  <c r="C4" i="3"/>
  <c r="C21" i="23" l="1"/>
  <c r="C22" i="23" s="1"/>
  <c r="C23" i="23" s="1"/>
  <c r="C24" i="23" s="1"/>
  <c r="C25" i="23" s="1"/>
  <c r="C26" i="23" s="1"/>
  <c r="C27" i="23" s="1"/>
  <c r="C28" i="23" s="1"/>
  <c r="C29" i="23" s="1"/>
  <c r="C30" i="23" s="1"/>
  <c r="C31" i="23" s="1"/>
  <c r="C32" i="23" s="1"/>
  <c r="C33" i="23" s="1"/>
  <c r="C34" i="23" s="1"/>
  <c r="C35" i="23" s="1"/>
  <c r="C36" i="23" s="1"/>
  <c r="C37" i="23" s="1"/>
  <c r="C38" i="23" s="1"/>
  <c r="C39" i="23" s="1"/>
  <c r="C40" i="23" s="1"/>
  <c r="C41" i="23" s="1"/>
  <c r="C42" i="23" s="1"/>
  <c r="C43" i="23" s="1"/>
  <c r="C11" i="9"/>
  <c r="V138" i="3"/>
  <c r="V139" i="3" s="1"/>
  <c r="I13" i="8"/>
  <c r="G13" i="8"/>
  <c r="H13" i="8"/>
  <c r="G17" i="8"/>
  <c r="H17" i="8"/>
  <c r="I17" i="8"/>
  <c r="I21" i="8"/>
  <c r="G21" i="8"/>
  <c r="H21" i="8"/>
  <c r="G25" i="8"/>
  <c r="H25" i="8"/>
  <c r="I25" i="8"/>
  <c r="I29" i="8"/>
  <c r="G29" i="8"/>
  <c r="H29" i="8"/>
  <c r="G33" i="8"/>
  <c r="H33" i="8"/>
  <c r="I33" i="8"/>
  <c r="G9" i="8"/>
  <c r="H9" i="8"/>
  <c r="I9" i="8"/>
  <c r="H24" i="8"/>
  <c r="G24" i="8"/>
  <c r="I24" i="8"/>
  <c r="G28" i="8"/>
  <c r="H28" i="8"/>
  <c r="I28" i="8"/>
  <c r="G32" i="8"/>
  <c r="H32" i="8"/>
  <c r="I32" i="8"/>
  <c r="H11" i="8"/>
  <c r="G11" i="8"/>
  <c r="I11" i="8"/>
  <c r="G15" i="8"/>
  <c r="H15" i="8"/>
  <c r="I15" i="8"/>
  <c r="H19" i="8"/>
  <c r="G19" i="8"/>
  <c r="I19" i="8"/>
  <c r="G23" i="8"/>
  <c r="H23" i="8"/>
  <c r="I23" i="8"/>
  <c r="H27" i="8"/>
  <c r="G27" i="8"/>
  <c r="I27" i="8"/>
  <c r="G31" i="8"/>
  <c r="H31" i="8"/>
  <c r="I31" i="8"/>
  <c r="H35" i="8"/>
  <c r="G35" i="8"/>
  <c r="I35" i="8"/>
  <c r="G12" i="8"/>
  <c r="H12" i="8"/>
  <c r="I12" i="8"/>
  <c r="G20" i="8"/>
  <c r="H20" i="8"/>
  <c r="I20" i="8"/>
  <c r="H8" i="8"/>
  <c r="I8" i="8"/>
  <c r="G8" i="8"/>
  <c r="G7" i="8"/>
  <c r="H7" i="8"/>
  <c r="I7" i="8"/>
  <c r="H6" i="8"/>
  <c r="I6" i="8"/>
  <c r="G6" i="8"/>
  <c r="H16" i="8"/>
  <c r="I16" i="8"/>
  <c r="G16" i="8"/>
  <c r="I35" i="2"/>
  <c r="K35" i="2"/>
  <c r="J35" i="2"/>
  <c r="I34" i="2"/>
  <c r="J34" i="2"/>
  <c r="K34" i="2"/>
  <c r="J33" i="2"/>
  <c r="K33" i="2"/>
  <c r="I33" i="2"/>
  <c r="I32" i="2"/>
  <c r="K32" i="2"/>
  <c r="J32" i="2"/>
  <c r="J31" i="2"/>
  <c r="K31" i="2"/>
  <c r="I31" i="2"/>
  <c r="K30" i="2"/>
  <c r="J30" i="2"/>
  <c r="I30" i="2"/>
  <c r="K29" i="2"/>
  <c r="I29" i="2"/>
  <c r="J29" i="2"/>
  <c r="I28" i="2"/>
  <c r="J28" i="2"/>
  <c r="K28" i="2"/>
  <c r="K27" i="2"/>
  <c r="I27" i="2"/>
  <c r="J27" i="2"/>
  <c r="I26" i="2"/>
  <c r="J26" i="2"/>
  <c r="K26" i="2"/>
  <c r="J25" i="2"/>
  <c r="I25" i="2"/>
  <c r="K25" i="2"/>
  <c r="I24" i="2"/>
  <c r="K24" i="2"/>
  <c r="J24" i="2"/>
  <c r="J23" i="2"/>
  <c r="I23" i="2"/>
  <c r="K23" i="2"/>
  <c r="K22" i="2"/>
  <c r="I22" i="2"/>
  <c r="J22" i="2"/>
  <c r="K21" i="2"/>
  <c r="I21" i="2"/>
  <c r="J21" i="2"/>
  <c r="I20" i="2"/>
  <c r="J20" i="2"/>
  <c r="K20" i="2"/>
  <c r="I19" i="2"/>
  <c r="J19" i="2"/>
  <c r="K19" i="2"/>
  <c r="I18" i="2"/>
  <c r="J18" i="2"/>
  <c r="K18" i="2"/>
  <c r="I17" i="2"/>
  <c r="J17" i="2"/>
  <c r="K17" i="2"/>
  <c r="I16" i="2"/>
  <c r="J16" i="2"/>
  <c r="K16" i="2"/>
  <c r="J15" i="2"/>
  <c r="I15" i="2"/>
  <c r="K15" i="2"/>
  <c r="K14" i="2"/>
  <c r="J14" i="2"/>
  <c r="I14" i="2"/>
  <c r="I13" i="2"/>
  <c r="J13" i="2"/>
  <c r="K13" i="2"/>
  <c r="I12" i="2"/>
  <c r="J12" i="2"/>
  <c r="K12" i="2"/>
  <c r="I10" i="8"/>
  <c r="G10" i="8"/>
  <c r="H10" i="8"/>
  <c r="H14" i="8"/>
  <c r="I14" i="8"/>
  <c r="G14" i="8"/>
  <c r="G18" i="8"/>
  <c r="I18" i="8"/>
  <c r="H18" i="8"/>
  <c r="H22" i="8"/>
  <c r="I22" i="8"/>
  <c r="G22" i="8"/>
  <c r="I26" i="8"/>
  <c r="G26" i="8"/>
  <c r="H26" i="8"/>
  <c r="H30" i="8"/>
  <c r="I30" i="8"/>
  <c r="G30" i="8"/>
  <c r="G34" i="8"/>
  <c r="H34" i="8"/>
  <c r="I34" i="8"/>
  <c r="B5" i="8"/>
  <c r="C5" i="8"/>
  <c r="C5" i="3"/>
  <c r="B4" i="3"/>
  <c r="D10" i="2"/>
  <c r="N11" i="2"/>
  <c r="N9" i="2"/>
  <c r="D11" i="2"/>
  <c r="D9" i="2"/>
  <c r="N10" i="2"/>
  <c r="B4" i="2"/>
  <c r="B5" i="2"/>
  <c r="D4" i="2"/>
  <c r="N4" i="2"/>
  <c r="E4" i="2"/>
  <c r="B11" i="2"/>
  <c r="B10" i="2"/>
  <c r="B9" i="2"/>
  <c r="E5" i="2"/>
  <c r="E11" i="2"/>
  <c r="E10" i="2"/>
  <c r="E9" i="2"/>
  <c r="N5" i="2"/>
  <c r="D5" i="2"/>
  <c r="Z37" i="3"/>
  <c r="R6" i="3"/>
  <c r="Y9" i="3"/>
  <c r="Z16" i="3"/>
  <c r="R5" i="3"/>
  <c r="Y15" i="3"/>
  <c r="Y17" i="3" s="1"/>
  <c r="F10" i="2"/>
  <c r="U43" i="3"/>
  <c r="Z52" i="3"/>
  <c r="Y7" i="3"/>
  <c r="Y30" i="3"/>
  <c r="Y32" i="3" s="1"/>
  <c r="Z38" i="3"/>
  <c r="Y6" i="3"/>
  <c r="Y50" i="3"/>
  <c r="Y53" i="3" s="1"/>
  <c r="C5" i="9" l="1"/>
  <c r="C12" i="9"/>
  <c r="L5" i="8"/>
  <c r="U138" i="3"/>
  <c r="Y138" i="3"/>
  <c r="S5" i="3"/>
  <c r="Z5" i="3"/>
  <c r="U6" i="3"/>
  <c r="S6" i="3"/>
  <c r="Y10" i="3"/>
  <c r="Y25" i="3" s="1"/>
  <c r="U5" i="3"/>
  <c r="R10" i="3"/>
  <c r="H4" i="2"/>
  <c r="AA5" i="3"/>
  <c r="AA7" i="3"/>
  <c r="AA6" i="3"/>
  <c r="F5" i="2"/>
  <c r="B5" i="3"/>
  <c r="C6" i="3"/>
  <c r="C7" i="3" s="1"/>
  <c r="J19" i="8"/>
  <c r="K19" i="8" s="1"/>
  <c r="T139" i="3"/>
  <c r="Z9" i="3"/>
  <c r="L18" i="2"/>
  <c r="M18" i="2" s="1"/>
  <c r="L19" i="2"/>
  <c r="M19" i="2" s="1"/>
  <c r="L15" i="2"/>
  <c r="M15" i="2" s="1"/>
  <c r="L23" i="2"/>
  <c r="M23" i="2" s="1"/>
  <c r="L20" i="2"/>
  <c r="M20" i="2" s="1"/>
  <c r="L13" i="2"/>
  <c r="M13" i="2" s="1"/>
  <c r="L21" i="2"/>
  <c r="M21" i="2" s="1"/>
  <c r="L34" i="2"/>
  <c r="M34" i="2" s="1"/>
  <c r="L35" i="2"/>
  <c r="M35" i="2" s="1"/>
  <c r="L22" i="2"/>
  <c r="M22" i="2" s="1"/>
  <c r="L26" i="2"/>
  <c r="M26" i="2" s="1"/>
  <c r="J7" i="8"/>
  <c r="K7" i="8" s="1"/>
  <c r="L14" i="2"/>
  <c r="M14" i="2" s="1"/>
  <c r="F4" i="2"/>
  <c r="L27" i="2"/>
  <c r="M27" i="2" s="1"/>
  <c r="Z28" i="3"/>
  <c r="L29" i="2"/>
  <c r="M29" i="2" s="1"/>
  <c r="Z36" i="3"/>
  <c r="U52" i="3"/>
  <c r="L24" i="2"/>
  <c r="M24" i="2" s="1"/>
  <c r="J21" i="8"/>
  <c r="K21" i="8" s="1"/>
  <c r="L30" i="2"/>
  <c r="M30" i="2" s="1"/>
  <c r="L31" i="2"/>
  <c r="M31" i="2" s="1"/>
  <c r="L33" i="2"/>
  <c r="M33" i="2" s="1"/>
  <c r="J23" i="8"/>
  <c r="K23" i="8" s="1"/>
  <c r="J17" i="8"/>
  <c r="K17" i="8" s="1"/>
  <c r="J24" i="8"/>
  <c r="K24" i="8" s="1"/>
  <c r="J8" i="8"/>
  <c r="K8" i="8" s="1"/>
  <c r="L17" i="2"/>
  <c r="M17" i="2" s="1"/>
  <c r="J13" i="8"/>
  <c r="K13" i="8" s="1"/>
  <c r="J22" i="8"/>
  <c r="K22" i="8" s="1"/>
  <c r="J25" i="8"/>
  <c r="K25" i="8" s="1"/>
  <c r="J31" i="8"/>
  <c r="K31" i="8" s="1"/>
  <c r="J15" i="8"/>
  <c r="K15" i="8" s="1"/>
  <c r="J28" i="8"/>
  <c r="K28" i="8" s="1"/>
  <c r="J20" i="8"/>
  <c r="K20" i="8" s="1"/>
  <c r="J29" i="8"/>
  <c r="K29" i="8" s="1"/>
  <c r="J32" i="8"/>
  <c r="K32" i="8" s="1"/>
  <c r="J16" i="8"/>
  <c r="K16" i="8" s="1"/>
  <c r="Z51" i="3"/>
  <c r="J30" i="8"/>
  <c r="K30" i="8" s="1"/>
  <c r="J14" i="8"/>
  <c r="K14" i="8" s="1"/>
  <c r="J11" i="8"/>
  <c r="K11" i="8" s="1"/>
  <c r="J12" i="8"/>
  <c r="K12" i="8" s="1"/>
  <c r="U16" i="3"/>
  <c r="J9" i="8"/>
  <c r="K9" i="8" s="1"/>
  <c r="U12" i="3"/>
  <c r="U34" i="3"/>
  <c r="L16" i="2"/>
  <c r="M16" i="2" s="1"/>
  <c r="L32" i="2"/>
  <c r="M32" i="2" s="1"/>
  <c r="L25" i="2"/>
  <c r="M25" i="2" s="1"/>
  <c r="J27" i="8"/>
  <c r="K27" i="8" s="1"/>
  <c r="U45" i="3"/>
  <c r="J35" i="8"/>
  <c r="K35" i="8" s="1"/>
  <c r="J33" i="8"/>
  <c r="K33" i="8" s="1"/>
  <c r="J26" i="8"/>
  <c r="K26" i="8" s="1"/>
  <c r="J10" i="8"/>
  <c r="K10" i="8" s="1"/>
  <c r="J34" i="8"/>
  <c r="K34" i="8" s="1"/>
  <c r="J18" i="8"/>
  <c r="K18" i="8" s="1"/>
  <c r="J6" i="8"/>
  <c r="K6" i="8" s="1"/>
  <c r="L12" i="2"/>
  <c r="M12" i="2" s="1"/>
  <c r="L28" i="2"/>
  <c r="M28" i="2" s="1"/>
  <c r="Z42" i="3"/>
  <c r="Z29" i="3"/>
  <c r="Z43" i="3"/>
  <c r="U35" i="3"/>
  <c r="Z49" i="3"/>
  <c r="U51" i="3"/>
  <c r="Z27" i="3"/>
  <c r="F9" i="2"/>
  <c r="H10" i="2"/>
  <c r="F11" i="2"/>
  <c r="U41" i="3"/>
  <c r="Z13" i="3"/>
  <c r="Z45" i="3"/>
  <c r="U49" i="3"/>
  <c r="Z34" i="3"/>
  <c r="Z50" i="3"/>
  <c r="Z30" i="3"/>
  <c r="U14" i="3"/>
  <c r="Z8" i="3"/>
  <c r="Z41" i="3"/>
  <c r="Z44" i="3"/>
  <c r="U15" i="3"/>
  <c r="U48" i="3"/>
  <c r="Z35" i="3"/>
  <c r="Z31" i="3"/>
  <c r="Z12" i="3"/>
  <c r="Z48" i="3"/>
  <c r="U36" i="3"/>
  <c r="Z6" i="3"/>
  <c r="U31" i="3"/>
  <c r="U13" i="3"/>
  <c r="Z7" i="3"/>
  <c r="U42" i="3"/>
  <c r="Z15" i="3"/>
  <c r="O10" i="2" l="1"/>
  <c r="B7" i="3"/>
  <c r="C8" i="3"/>
  <c r="U10" i="3"/>
  <c r="R25" i="3"/>
  <c r="S10" i="3"/>
  <c r="AA10" i="3"/>
  <c r="J4" i="2"/>
  <c r="I10" i="2"/>
  <c r="J10" i="2"/>
  <c r="O5" i="2"/>
  <c r="O4" i="2"/>
  <c r="H5" i="2"/>
  <c r="B6" i="3"/>
  <c r="C10" i="2"/>
  <c r="N139" i="3"/>
  <c r="G11" i="2"/>
  <c r="AA17" i="3"/>
  <c r="Z17" i="3"/>
  <c r="U53" i="3"/>
  <c r="AA53" i="3"/>
  <c r="Z53" i="3"/>
  <c r="H11" i="2"/>
  <c r="U46" i="3"/>
  <c r="O11" i="2" s="1"/>
  <c r="D5" i="8"/>
  <c r="H9" i="2"/>
  <c r="O9" i="2"/>
  <c r="U17" i="3"/>
  <c r="AA46" i="3"/>
  <c r="Z46" i="3"/>
  <c r="AA39" i="3"/>
  <c r="Z39" i="3"/>
  <c r="Z32" i="3"/>
  <c r="AA32" i="3"/>
  <c r="Z10" i="3"/>
  <c r="B8" i="3" l="1"/>
  <c r="C9" i="3"/>
  <c r="B9" i="3" s="1"/>
  <c r="S25" i="3"/>
  <c r="U25" i="3"/>
  <c r="R139" i="3"/>
  <c r="I11" i="2"/>
  <c r="K11" i="2"/>
  <c r="J11" i="2"/>
  <c r="I5" i="2"/>
  <c r="J9" i="2"/>
  <c r="I9" i="2"/>
  <c r="E4" i="9"/>
  <c r="P11" i="2"/>
  <c r="AA138" i="3"/>
  <c r="Z138" i="3"/>
  <c r="F5" i="8"/>
  <c r="M5" i="8"/>
  <c r="AA25" i="3"/>
  <c r="Z25" i="3"/>
  <c r="Y139" i="3"/>
  <c r="I4" i="9" l="1"/>
  <c r="H4" i="9"/>
  <c r="S139" i="3"/>
  <c r="U139" i="3"/>
  <c r="G5" i="8"/>
  <c r="H5" i="8"/>
  <c r="C4" i="2"/>
  <c r="N4" i="9"/>
  <c r="E5" i="8"/>
  <c r="I5" i="8" s="1"/>
  <c r="C5" i="2"/>
  <c r="L11" i="2"/>
  <c r="AA139" i="3"/>
  <c r="Z139" i="3"/>
  <c r="J4" i="9" l="1"/>
  <c r="J5" i="8"/>
  <c r="N5" i="8"/>
  <c r="C11" i="2"/>
  <c r="C9" i="2"/>
  <c r="M11" i="2"/>
  <c r="K8" i="9" l="1"/>
  <c r="K12" i="9"/>
  <c r="K7" i="9"/>
  <c r="K10" i="9"/>
  <c r="K9" i="9"/>
  <c r="K11" i="9"/>
  <c r="K6" i="9"/>
  <c r="K4" i="9"/>
  <c r="K5" i="9"/>
  <c r="K5" i="8"/>
  <c r="E8" i="2" l="1"/>
  <c r="F8" i="2"/>
  <c r="O8" i="2" l="1"/>
  <c r="B8" i="2"/>
  <c r="H8" i="2"/>
  <c r="N8" i="2"/>
  <c r="D8" i="2"/>
  <c r="C8" i="2"/>
  <c r="I8" i="2" l="1"/>
  <c r="J8" i="2"/>
  <c r="D4" i="8" l="1"/>
  <c r="E4" i="8" s="1"/>
  <c r="C6" i="2" l="1"/>
  <c r="H6" i="2"/>
  <c r="B6" i="2"/>
  <c r="N6" i="2"/>
  <c r="D6" i="2"/>
  <c r="O6" i="2"/>
  <c r="F6" i="2"/>
  <c r="B4" i="8"/>
  <c r="E6" i="2"/>
  <c r="E7" i="2"/>
  <c r="O7" i="2"/>
  <c r="C7" i="2"/>
  <c r="F4" i="8"/>
  <c r="H7" i="2"/>
  <c r="N7" i="2"/>
  <c r="M4" i="8"/>
  <c r="N4" i="8" s="1"/>
  <c r="B7" i="2"/>
  <c r="L4" i="8"/>
  <c r="D7" i="2"/>
  <c r="F7" i="2"/>
  <c r="C4" i="8"/>
  <c r="G9" i="2" l="1"/>
  <c r="K9" i="2" s="1"/>
  <c r="L9" i="2" s="1"/>
  <c r="G10" i="2"/>
  <c r="K10" i="2" s="1"/>
  <c r="L10" i="2" s="1"/>
  <c r="P9" i="2"/>
  <c r="P10" i="2"/>
  <c r="P8" i="2"/>
  <c r="J7" i="2"/>
  <c r="I7" i="2"/>
  <c r="H4" i="8"/>
  <c r="G4" i="8"/>
  <c r="J6" i="2"/>
  <c r="I4" i="8"/>
  <c r="P6" i="2"/>
  <c r="G7" i="2"/>
  <c r="K7" i="2" s="1"/>
  <c r="G8" i="2"/>
  <c r="G5" i="2"/>
  <c r="G6" i="2"/>
  <c r="I6" i="2" s="1"/>
  <c r="G4" i="2"/>
  <c r="P7" i="2"/>
  <c r="P4" i="2"/>
  <c r="P5" i="2"/>
  <c r="K4" i="2" l="1"/>
  <c r="I4" i="2"/>
  <c r="K5" i="2"/>
  <c r="J5" i="2"/>
  <c r="K6" i="2"/>
  <c r="L6" i="2" s="1"/>
  <c r="K8" i="2"/>
  <c r="L8" i="2" s="1"/>
  <c r="L7" i="2"/>
  <c r="J4" i="8"/>
  <c r="K4" i="8" s="1"/>
  <c r="L5" i="2" l="1"/>
  <c r="L4" i="2"/>
  <c r="M10" i="2" l="1"/>
  <c r="M9" i="2"/>
  <c r="M6" i="2"/>
  <c r="M4" i="2"/>
  <c r="M5" i="2"/>
  <c r="M8" i="2"/>
  <c r="M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G2" authorId="0" shapeId="0" xr:uid="{472FA12A-0D5C-4E8F-8397-76DCBFD5374B}">
      <text>
        <r>
          <rPr>
            <b/>
            <sz val="9"/>
            <color indexed="81"/>
            <rFont val="Tahoma"/>
            <family val="2"/>
          </rPr>
          <t>Rate between 1 and 5 the severity of consequences to the Community and Municipality due to failure, impairment, malfunction, underperformance or insufficiency of the assets within the Asset Class.
See Step 2a.</t>
        </r>
      </text>
    </comment>
    <comment ref="A3" authorId="1" shapeId="0" xr:uid="{4118621F-F989-456B-ACF4-7A5DF831AC15}">
      <text>
        <r>
          <rPr>
            <b/>
            <sz val="9"/>
            <color indexed="81"/>
            <rFont val="Tahoma"/>
            <family val="2"/>
          </rPr>
          <t>Copy the cells with numbers and “Paste Values” into Column A of the “ALOS or Asset Class Priority Matrix”. This will automatically populate the data for those rows in the “ALOS or Asset Class Priority Matrix” tables</t>
        </r>
        <r>
          <rPr>
            <sz val="9"/>
            <color indexed="81"/>
            <rFont val="Tahoma"/>
            <family val="2"/>
          </rPr>
          <t xml:space="preserve">
</t>
        </r>
        <r>
          <rPr>
            <b/>
            <sz val="9"/>
            <color indexed="81"/>
            <rFont val="Tahoma"/>
            <family val="2"/>
          </rPr>
          <t>See Steps 3a.3 or 4a.3.</t>
        </r>
      </text>
    </comment>
    <comment ref="B3" authorId="1" shapeId="0" xr:uid="{5D5E301D-1D66-449F-A2FB-565E2378C108}">
      <text>
        <r>
          <rPr>
            <b/>
            <sz val="9"/>
            <color indexed="81"/>
            <rFont val="Tahoma"/>
            <family val="2"/>
          </rPr>
          <t>“Filter” by selecting “C” and “P” only for ALOS prioritization and "C&amp;P" for Asset Class Prioritization.
See Steps 3a.2 or 4a.2.</t>
        </r>
        <r>
          <rPr>
            <sz val="9"/>
            <color indexed="81"/>
            <rFont val="Tahoma"/>
            <family val="2"/>
          </rPr>
          <t xml:space="preserve">
</t>
        </r>
      </text>
    </comment>
    <comment ref="M3" authorId="0" shapeId="0" xr:uid="{A5D10E64-C9D4-47EC-B2E2-2573AAC9D82D}">
      <text>
        <r>
          <rPr>
            <b/>
            <sz val="9"/>
            <color indexed="81"/>
            <rFont val="Tahoma"/>
            <family val="2"/>
          </rPr>
          <t xml:space="preserve">Enter the corresponding Likelihood of Failure (LoF) number for the ALOS target per the LoF Table </t>
        </r>
        <r>
          <rPr>
            <sz val="9"/>
            <color indexed="81"/>
            <rFont val="Tahoma"/>
            <family val="2"/>
          </rPr>
          <t xml:space="preserve">
</t>
        </r>
        <r>
          <rPr>
            <b/>
            <sz val="9"/>
            <color indexed="81"/>
            <rFont val="Tahoma"/>
            <family val="2"/>
          </rPr>
          <t>See Step 1b</t>
        </r>
        <r>
          <rPr>
            <sz val="9"/>
            <color indexed="81"/>
            <rFont val="Tahoma"/>
            <family val="2"/>
          </rPr>
          <t xml:space="preserve">
</t>
        </r>
      </text>
    </comment>
    <comment ref="O3" authorId="0" shapeId="0" xr:uid="{F8EE9869-00C8-4B85-9E93-93A681937319}">
      <text>
        <r>
          <rPr>
            <b/>
            <sz val="9"/>
            <color indexed="81"/>
            <rFont val="Tahoma"/>
            <family val="2"/>
          </rPr>
          <t>Enter the Current ALOS of the assets within the Asset Class.
See Step 1c</t>
        </r>
      </text>
    </comment>
    <comment ref="P3" authorId="0" shapeId="0" xr:uid="{A2268E8B-60DE-4579-ABA2-318856961251}">
      <text>
        <r>
          <rPr>
            <b/>
            <sz val="9"/>
            <color indexed="81"/>
            <rFont val="Tahoma"/>
            <family val="2"/>
          </rPr>
          <t>Enter the Current ALOS distribution as a percentage of the Asset Class (must sum to 100%). 
See Step 1c</t>
        </r>
      </text>
    </comment>
    <comment ref="Q3" authorId="0" shapeId="0" xr:uid="{C1E96669-E9C3-403F-868E-31B655D7E8FF}">
      <text>
        <r>
          <rPr>
            <b/>
            <sz val="9"/>
            <color indexed="81"/>
            <rFont val="Tahoma"/>
            <family val="2"/>
          </rPr>
          <t>Enter the corresponding LoF for each of the Current ALOS per the ALOS materials and LoF Table.
See Step "1d"</t>
        </r>
      </text>
    </comment>
    <comment ref="S3" authorId="0" shapeId="0" xr:uid="{862F131B-0AB4-4485-A2A8-E87C329DF125}">
      <text>
        <r>
          <rPr>
            <b/>
            <sz val="9"/>
            <color indexed="81"/>
            <rFont val="Tahoma"/>
            <family val="2"/>
          </rPr>
          <t>Determine the ALOS or Asset Class Priorities by transferring the ALOS that have a negative (red) number into the ALOS Priority Model (Tab 2) or Asset Class Priority Model (Tab 3).
First, Filter "Variance from Residual (Target) Risk" by the colour “Red”
Second, Filter Column B (Type of ALOS) by selecting “C” and “P” for ALOS priorities or "C&amp;P" for Asset Class priorities.
Third, copy the cells with numbers from Column A of the “Asset Class ALOS Analysis” (Tab 1) and “Paste Values” into Column A of the ALOS Priority Model (Tab 2) or the Asset Class Priority Model (Tab 3).
See Steps 3 &amp; 4 for additional details.</t>
        </r>
        <r>
          <rPr>
            <sz val="9"/>
            <color indexed="81"/>
            <rFont val="Tahoma"/>
            <family val="2"/>
          </rPr>
          <t xml:space="preserve">
</t>
        </r>
      </text>
    </comment>
    <comment ref="T3" authorId="0" shapeId="0" xr:uid="{42321D01-1CC8-4728-8EC6-4F992B9D6919}">
      <text>
        <r>
          <rPr>
            <b/>
            <sz val="9"/>
            <color indexed="81"/>
            <rFont val="Tahoma"/>
            <family val="2"/>
          </rPr>
          <t>Enter the estimated costs to repair, replace or upgrade assets to meet or exceed ALOS targets.
See Step 2c.</t>
        </r>
      </text>
    </comment>
    <comment ref="V3" authorId="0" shapeId="0" xr:uid="{6E87675D-04EB-4261-8F98-74DFCAAE554E}">
      <text>
        <r>
          <rPr>
            <b/>
            <sz val="9"/>
            <color indexed="81"/>
            <rFont val="Tahoma"/>
            <family val="2"/>
          </rPr>
          <t xml:space="preserve">Starting with the highest ALOS priorities in the ALOS Priority Model, begin entering the 10-year funding that can be afforded to address the risk variances in Column S using the amounts entered in Column T as a guide.   The amounts entered can be the full investments needed per Column T, or partial amounts of the investments needed.
See Step 6c.
</t>
        </r>
      </text>
    </comment>
    <comment ref="W3" authorId="0" shapeId="0" xr:uid="{310708F2-76C2-4F14-BA00-5FDABD81E1E8}">
      <text>
        <r>
          <rPr>
            <b/>
            <sz val="9"/>
            <color indexed="81"/>
            <rFont val="Tahoma"/>
            <family val="2"/>
          </rPr>
          <t>As the proposed investments are being entered into Column V, adjust according to the levels of investments made into each ALOS.  Partial investments into an ALOS  will result in partial improvements of the ALOS.  Check that the overall distribution in Column W still totals 100% after the redistribution of ALOS conditions have been made. 
See Step 6d.</t>
        </r>
      </text>
    </comment>
    <comment ref="X3" authorId="0" shapeId="0" xr:uid="{BCAEC085-80E2-4C38-A189-01D000FB5228}">
      <text>
        <r>
          <rPr>
            <b/>
            <sz val="9"/>
            <color indexed="81"/>
            <rFont val="Tahoma"/>
            <family val="2"/>
          </rPr>
          <t>As the proposed investments are being entered into Column V, adjust according to the levels of investments made into each ALOS.  Partial investments into an ALOS  will result in partial improvements of the ALOS.  Note: Where investments have been made, the Likelihood of Failure should reflect either a new or excellently performing asset (i.e., LoF = ‘1’) or a nearly new or adequately performing asset (i.e., LoF =2).
See Step 6d.</t>
        </r>
      </text>
    </comment>
    <comment ref="AA3" authorId="0" shapeId="0" xr:uid="{F7EF4AEC-6530-4F78-9BA2-0A63F701D287}">
      <text>
        <r>
          <rPr>
            <b/>
            <sz val="9"/>
            <color indexed="81"/>
            <rFont val="Tahoma"/>
            <family val="2"/>
          </rPr>
          <t>Reassess the remaining ALOS or Asset Class risks by transferring the ALOS that have a negative (red) number into the ALOS Priority Model (Tab 2) or Asset Class Priority Model (Tab 3).
First, Filter Variance from Residual (Target) Risk by the colour “Red”
Second, Filter Column B (Type of ALOS) by selecting “C” and “P” for ALOS priorities or "C&amp;P" for Asset Class priorities.
Third, copy the cells with numbers from Column A of the “Asset Class ALOS Analysis” (Tab 1) and “Paste Values” into Column A of the ALOS Priority Model (Tab 2) or the Asset Class Priority Model (Tab 3).
See Steps 6f and 6g for additional details.</t>
        </r>
        <r>
          <rPr>
            <sz val="9"/>
            <color indexed="81"/>
            <rFont val="Tahoma"/>
            <family val="2"/>
          </rPr>
          <t xml:space="preserve">
</t>
        </r>
      </text>
    </comment>
    <comment ref="E4" authorId="0" shapeId="0" xr:uid="{A2B2AB1C-D6F9-453B-9432-0D84870C505A}">
      <text>
        <r>
          <rPr>
            <b/>
            <sz val="9"/>
            <color indexed="81"/>
            <rFont val="Tahoma"/>
            <family val="2"/>
          </rPr>
          <t>Fill in Asset Class Name
See Step 1a</t>
        </r>
        <r>
          <rPr>
            <sz val="9"/>
            <color indexed="81"/>
            <rFont val="Tahoma"/>
            <family val="2"/>
          </rPr>
          <t xml:space="preserve">
</t>
        </r>
      </text>
    </comment>
    <comment ref="F5" authorId="0" shapeId="0" xr:uid="{28ED9DA5-A78C-4CA7-B0C2-5B716AAC03DD}">
      <text>
        <r>
          <rPr>
            <b/>
            <sz val="9"/>
            <color indexed="81"/>
            <rFont val="Tahoma"/>
            <family val="2"/>
          </rPr>
          <t>Fill in Asset Level of Service target.
See Step 1a</t>
        </r>
        <r>
          <rPr>
            <sz val="9"/>
            <color indexed="81"/>
            <rFont val="Tahoma"/>
            <family val="2"/>
          </rPr>
          <t xml:space="preserve">
</t>
        </r>
      </text>
    </comment>
    <comment ref="P10" authorId="1" shapeId="0" xr:uid="{FA822A45-BC7F-4A23-8F69-281F11B34467}">
      <text>
        <r>
          <rPr>
            <b/>
            <sz val="9"/>
            <color indexed="81"/>
            <rFont val="Tahoma"/>
            <family val="2"/>
          </rPr>
          <t>Must equal 100%.</t>
        </r>
        <r>
          <rPr>
            <sz val="9"/>
            <color indexed="81"/>
            <rFont val="Tahoma"/>
            <family val="2"/>
          </rPr>
          <t xml:space="preserve">
</t>
        </r>
      </text>
    </comment>
    <comment ref="W10" authorId="1" shapeId="0" xr:uid="{5896B463-A7D0-4BFF-BB9F-D5FA566FB383}">
      <text>
        <r>
          <rPr>
            <b/>
            <sz val="9"/>
            <color indexed="81"/>
            <rFont val="Tahoma"/>
            <family val="2"/>
          </rPr>
          <t>Must equal 100%.</t>
        </r>
        <r>
          <rPr>
            <sz val="9"/>
            <color indexed="81"/>
            <rFont val="Tahoma"/>
            <family val="2"/>
          </rPr>
          <t xml:space="preserve">
</t>
        </r>
      </text>
    </comment>
    <comment ref="E11" authorId="0" shapeId="0" xr:uid="{8FCF7ADF-4747-43BE-B4DD-BB20799C0A56}">
      <text>
        <r>
          <rPr>
            <b/>
            <sz val="9"/>
            <color indexed="81"/>
            <rFont val="Tahoma"/>
            <family val="2"/>
          </rPr>
          <t>Fill in Asset Class Name
See Step 1a</t>
        </r>
        <r>
          <rPr>
            <sz val="9"/>
            <color indexed="81"/>
            <rFont val="Tahoma"/>
            <family val="2"/>
          </rPr>
          <t xml:space="preserve">
</t>
        </r>
      </text>
    </comment>
    <comment ref="F12" authorId="0" shapeId="0" xr:uid="{DFC42981-5779-4542-9963-5EFFB7FFF5EC}">
      <text>
        <r>
          <rPr>
            <b/>
            <sz val="9"/>
            <color indexed="81"/>
            <rFont val="Tahoma"/>
            <family val="2"/>
          </rPr>
          <t>Fill in Level of Service Fill in asset Level of Service statement. 
See Step 1a</t>
        </r>
      </text>
    </comment>
    <comment ref="P17" authorId="1" shapeId="0" xr:uid="{00111D18-B6A2-4480-87A8-A3DF0A102E26}">
      <text>
        <r>
          <rPr>
            <b/>
            <sz val="9"/>
            <color indexed="81"/>
            <rFont val="Tahoma"/>
            <family val="2"/>
          </rPr>
          <t>Must equal 100%.</t>
        </r>
        <r>
          <rPr>
            <sz val="9"/>
            <color indexed="81"/>
            <rFont val="Tahoma"/>
            <family val="2"/>
          </rPr>
          <t xml:space="preserve">
</t>
        </r>
      </text>
    </comment>
    <comment ref="W17" authorId="1" shapeId="0" xr:uid="{124125B0-88F8-426E-8099-2ABD7934E3BF}">
      <text>
        <r>
          <rPr>
            <b/>
            <sz val="9"/>
            <color indexed="81"/>
            <rFont val="Tahoma"/>
            <family val="2"/>
          </rPr>
          <t>Must equal 100%.</t>
        </r>
      </text>
    </comment>
    <comment ref="E18" authorId="0" shapeId="0" xr:uid="{96A4A9C3-91A3-4A48-B738-FED25DDE2504}">
      <text>
        <r>
          <rPr>
            <b/>
            <sz val="9"/>
            <color indexed="81"/>
            <rFont val="Tahoma"/>
            <family val="2"/>
          </rPr>
          <t>Fill in Asset Class Name
See Step 1a</t>
        </r>
        <r>
          <rPr>
            <sz val="9"/>
            <color indexed="81"/>
            <rFont val="Tahoma"/>
            <family val="2"/>
          </rPr>
          <t xml:space="preserve">
</t>
        </r>
      </text>
    </comment>
    <comment ref="F19" authorId="0" shapeId="0" xr:uid="{8EDA7173-8E3A-4D61-A766-9B57D77E4708}">
      <text>
        <r>
          <rPr>
            <b/>
            <sz val="9"/>
            <color indexed="81"/>
            <rFont val="Tahoma"/>
            <family val="2"/>
          </rPr>
          <t>Fill in Level of Service Fill in asset Level of Service statement. 
See Step 1a</t>
        </r>
      </text>
    </comment>
    <comment ref="P24" authorId="1" shapeId="0" xr:uid="{AFF094B6-0FA9-43E8-A81E-0A776F19EB97}">
      <text>
        <r>
          <rPr>
            <b/>
            <sz val="9"/>
            <color indexed="81"/>
            <rFont val="Tahoma"/>
            <family val="2"/>
          </rPr>
          <t>Must equal 100%.</t>
        </r>
        <r>
          <rPr>
            <sz val="9"/>
            <color indexed="81"/>
            <rFont val="Tahoma"/>
            <family val="2"/>
          </rPr>
          <t xml:space="preserve">
</t>
        </r>
      </text>
    </comment>
    <comment ref="W24" authorId="1" shapeId="0" xr:uid="{0A3736B3-EB5A-4736-B82D-29209ABC189D}">
      <text>
        <r>
          <rPr>
            <b/>
            <sz val="9"/>
            <color indexed="81"/>
            <rFont val="Tahoma"/>
            <family val="2"/>
          </rPr>
          <t>Must equal 100%.</t>
        </r>
      </text>
    </comment>
    <comment ref="E26" authorId="0" shapeId="0" xr:uid="{6E60982B-F468-4DFD-83C8-BB3DC96011A1}">
      <text>
        <r>
          <rPr>
            <b/>
            <sz val="9"/>
            <color indexed="81"/>
            <rFont val="Tahoma"/>
            <family val="2"/>
          </rPr>
          <t>Fill in Asset Class Name
See Step 1a</t>
        </r>
        <r>
          <rPr>
            <sz val="9"/>
            <color indexed="81"/>
            <rFont val="Tahoma"/>
            <family val="2"/>
          </rPr>
          <t xml:space="preserve">
</t>
        </r>
      </text>
    </comment>
    <comment ref="F27" authorId="0" shapeId="0" xr:uid="{A2CEACC7-E45A-46E2-90C0-2F4720CAF666}">
      <text>
        <r>
          <rPr>
            <b/>
            <sz val="9"/>
            <color indexed="81"/>
            <rFont val="Tahoma"/>
            <family val="2"/>
          </rPr>
          <t>Fill in asset Level of Service statement. 
See Step 1a</t>
        </r>
      </text>
    </comment>
    <comment ref="P32" authorId="1" shapeId="0" xr:uid="{BE398589-C58A-46C7-8196-1D5EFA5CCC2D}">
      <text>
        <r>
          <rPr>
            <b/>
            <sz val="9"/>
            <color indexed="81"/>
            <rFont val="Tahoma"/>
            <family val="2"/>
          </rPr>
          <t>Must equal 100%.</t>
        </r>
        <r>
          <rPr>
            <sz val="9"/>
            <color indexed="81"/>
            <rFont val="Tahoma"/>
            <family val="2"/>
          </rPr>
          <t xml:space="preserve">
</t>
        </r>
      </text>
    </comment>
    <comment ref="W32" authorId="0" shapeId="0" xr:uid="{A4E688B5-D3BF-4FDA-9417-686FFD97269D}">
      <text>
        <r>
          <rPr>
            <b/>
            <sz val="9"/>
            <color indexed="81"/>
            <rFont val="Tahoma"/>
            <family val="2"/>
          </rPr>
          <t>Must equal "100%"</t>
        </r>
      </text>
    </comment>
    <comment ref="E33" authorId="0" shapeId="0" xr:uid="{2E714972-EAAC-4C66-9355-659CCEDBF7C4}">
      <text>
        <r>
          <rPr>
            <b/>
            <sz val="9"/>
            <color indexed="81"/>
            <rFont val="Tahoma"/>
            <family val="2"/>
          </rPr>
          <t>Fill in Asset Class Name
See Step 1a</t>
        </r>
        <r>
          <rPr>
            <sz val="9"/>
            <color indexed="81"/>
            <rFont val="Tahoma"/>
            <family val="2"/>
          </rPr>
          <t xml:space="preserve">
</t>
        </r>
      </text>
    </comment>
    <comment ref="F34" authorId="0" shapeId="0" xr:uid="{8C0B1AE7-BA50-46CE-A294-AC9C1DDEB332}">
      <text>
        <r>
          <rPr>
            <b/>
            <sz val="9"/>
            <color indexed="81"/>
            <rFont val="Tahoma"/>
            <family val="2"/>
          </rPr>
          <t>Fill in asset Level of Service statement. 
See Step 1a</t>
        </r>
      </text>
    </comment>
    <comment ref="P39" authorId="1" shapeId="0" xr:uid="{D8D63C2F-5B15-484B-BAA3-D3C330C1BFEC}">
      <text>
        <r>
          <rPr>
            <b/>
            <sz val="9"/>
            <color indexed="81"/>
            <rFont val="Tahoma"/>
            <family val="2"/>
          </rPr>
          <t>Must equal 100%.</t>
        </r>
      </text>
    </comment>
    <comment ref="W39" authorId="1" shapeId="0" xr:uid="{0FB90414-25AB-4577-8DA4-5297921C1DBB}">
      <text>
        <r>
          <rPr>
            <b/>
            <sz val="9"/>
            <color indexed="81"/>
            <rFont val="Tahoma"/>
            <family val="2"/>
          </rPr>
          <t>Must equal 100%.</t>
        </r>
        <r>
          <rPr>
            <sz val="9"/>
            <color indexed="81"/>
            <rFont val="Tahoma"/>
            <family val="2"/>
          </rPr>
          <t xml:space="preserve">
</t>
        </r>
      </text>
    </comment>
    <comment ref="E40" authorId="0" shapeId="0" xr:uid="{2C859102-094C-49DD-9F3D-C18829BDE231}">
      <text>
        <r>
          <rPr>
            <b/>
            <sz val="9"/>
            <color indexed="81"/>
            <rFont val="Tahoma"/>
            <family val="2"/>
          </rPr>
          <t>Fill in Asset Class Name
See Step 1a</t>
        </r>
        <r>
          <rPr>
            <sz val="9"/>
            <color indexed="81"/>
            <rFont val="Tahoma"/>
            <family val="2"/>
          </rPr>
          <t xml:space="preserve">
</t>
        </r>
      </text>
    </comment>
    <comment ref="F41" authorId="0" shapeId="0" xr:uid="{5B60B874-E13A-4E4F-8D97-036119DD60A7}">
      <text>
        <r>
          <rPr>
            <b/>
            <sz val="9"/>
            <color indexed="81"/>
            <rFont val="Tahoma"/>
            <family val="2"/>
          </rPr>
          <t>Fill in asset Level of Service statement. 
See Step 1a</t>
        </r>
        <r>
          <rPr>
            <sz val="9"/>
            <color indexed="81"/>
            <rFont val="Tahoma"/>
            <family val="2"/>
          </rPr>
          <t xml:space="preserve">
</t>
        </r>
      </text>
    </comment>
    <comment ref="P46" authorId="1" shapeId="0" xr:uid="{45BC7938-7B12-4990-8F3B-B33D972D8CBB}">
      <text>
        <r>
          <rPr>
            <b/>
            <sz val="9"/>
            <color indexed="81"/>
            <rFont val="Tahoma"/>
            <family val="2"/>
          </rPr>
          <t>Must equal 100%.</t>
        </r>
        <r>
          <rPr>
            <sz val="9"/>
            <color indexed="81"/>
            <rFont val="Tahoma"/>
            <family val="2"/>
          </rPr>
          <t xml:space="preserve">
</t>
        </r>
      </text>
    </comment>
    <comment ref="W46" authorId="1" shapeId="0" xr:uid="{F65A8B96-67D3-419B-A411-08208DE61430}">
      <text>
        <r>
          <rPr>
            <b/>
            <sz val="9"/>
            <color indexed="81"/>
            <rFont val="Tahoma"/>
            <family val="2"/>
          </rPr>
          <t>Must equal 100%.</t>
        </r>
        <r>
          <rPr>
            <sz val="9"/>
            <color indexed="81"/>
            <rFont val="Tahoma"/>
            <family val="2"/>
          </rPr>
          <t xml:space="preserve">
</t>
        </r>
      </text>
    </comment>
    <comment ref="E47" authorId="0" shapeId="0" xr:uid="{C3C88C61-DCE9-47BC-9BE7-F625ECFCC4FF}">
      <text>
        <r>
          <rPr>
            <b/>
            <sz val="9"/>
            <color indexed="81"/>
            <rFont val="Tahoma"/>
            <family val="2"/>
          </rPr>
          <t>Fill in Asset Class Name
See Step 1a</t>
        </r>
        <r>
          <rPr>
            <sz val="9"/>
            <color indexed="81"/>
            <rFont val="Tahoma"/>
            <family val="2"/>
          </rPr>
          <t xml:space="preserve">
</t>
        </r>
      </text>
    </comment>
    <comment ref="F48" authorId="0" shapeId="0" xr:uid="{D8BA392A-C628-418E-A216-A651BAEA719F}">
      <text>
        <r>
          <rPr>
            <b/>
            <sz val="9"/>
            <color indexed="81"/>
            <rFont val="Tahoma"/>
            <family val="2"/>
          </rPr>
          <t>Fill in asset Level of Service statement. 
See Step 1a</t>
        </r>
      </text>
    </comment>
    <comment ref="P53" authorId="1" shapeId="0" xr:uid="{57C90539-07CA-4940-8B09-3B1F551035B8}">
      <text>
        <r>
          <rPr>
            <b/>
            <sz val="9"/>
            <color indexed="81"/>
            <rFont val="Tahoma"/>
            <family val="2"/>
          </rPr>
          <t>Must equal 100%.</t>
        </r>
        <r>
          <rPr>
            <sz val="9"/>
            <color indexed="81"/>
            <rFont val="Tahoma"/>
            <family val="2"/>
          </rPr>
          <t xml:space="preserve">
</t>
        </r>
      </text>
    </comment>
    <comment ref="W53" authorId="1" shapeId="0" xr:uid="{EC4A27AE-AA1D-488D-AB74-11AAE57372DE}">
      <text>
        <r>
          <rPr>
            <b/>
            <sz val="9"/>
            <color indexed="81"/>
            <rFont val="Tahoma"/>
            <family val="2"/>
          </rPr>
          <t>Must equal 100%.</t>
        </r>
        <r>
          <rPr>
            <sz val="9"/>
            <color indexed="81"/>
            <rFont val="Tahoma"/>
            <family val="2"/>
          </rPr>
          <t xml:space="preserve">
</t>
        </r>
      </text>
    </comment>
    <comment ref="E54" authorId="0" shapeId="0" xr:uid="{18A683ED-1F6D-4E27-8492-AFB22520D454}">
      <text>
        <r>
          <rPr>
            <b/>
            <sz val="9"/>
            <color indexed="81"/>
            <rFont val="Tahoma"/>
            <family val="2"/>
          </rPr>
          <t>Fill in Asset Class Name
See Step 1a</t>
        </r>
        <r>
          <rPr>
            <sz val="9"/>
            <color indexed="81"/>
            <rFont val="Tahoma"/>
            <family val="2"/>
          </rPr>
          <t xml:space="preserve">
</t>
        </r>
      </text>
    </comment>
    <comment ref="F55" authorId="0" shapeId="0" xr:uid="{F1603145-4091-4AC6-A9C8-246ABA410961}">
      <text>
        <r>
          <rPr>
            <b/>
            <sz val="9"/>
            <color indexed="81"/>
            <rFont val="Tahoma"/>
            <family val="2"/>
          </rPr>
          <t>Fill in asset Level of Service statement. 
See Step 1a</t>
        </r>
      </text>
    </comment>
    <comment ref="P60" authorId="1" shapeId="0" xr:uid="{90FF4ACD-FA1A-4484-BF82-8BD2D03BFE90}">
      <text>
        <r>
          <rPr>
            <b/>
            <sz val="9"/>
            <color indexed="81"/>
            <rFont val="Tahoma"/>
            <family val="2"/>
          </rPr>
          <t>Must equal 100%.</t>
        </r>
        <r>
          <rPr>
            <sz val="9"/>
            <color indexed="81"/>
            <rFont val="Tahoma"/>
            <family val="2"/>
          </rPr>
          <t xml:space="preserve">
</t>
        </r>
      </text>
    </comment>
    <comment ref="W60" authorId="0" shapeId="0" xr:uid="{AD4A1C7D-2467-4590-B02E-ECB816456750}">
      <text>
        <r>
          <rPr>
            <b/>
            <sz val="9"/>
            <color indexed="81"/>
            <rFont val="Tahoma"/>
            <family val="2"/>
          </rPr>
          <t>Must equal "100%"</t>
        </r>
      </text>
    </comment>
    <comment ref="E61" authorId="0" shapeId="0" xr:uid="{7370FF6C-6135-466E-87A3-56CE07BD4168}">
      <text>
        <r>
          <rPr>
            <b/>
            <sz val="9"/>
            <color indexed="81"/>
            <rFont val="Tahoma"/>
            <family val="2"/>
          </rPr>
          <t>Fill in Asset Class Name
See Step 1a</t>
        </r>
      </text>
    </comment>
    <comment ref="F62" authorId="0" shapeId="0" xr:uid="{53C498CE-5FB3-40B1-B752-FD1E5DB5739E}">
      <text>
        <r>
          <rPr>
            <b/>
            <sz val="9"/>
            <color indexed="81"/>
            <rFont val="Tahoma"/>
            <family val="2"/>
          </rPr>
          <t>Fill in asset Level of Service statement. 
See Step 1a</t>
        </r>
      </text>
    </comment>
    <comment ref="P67" authorId="1" shapeId="0" xr:uid="{DD627AF1-27CB-4DA9-BE31-53F0490C7CFA}">
      <text>
        <r>
          <rPr>
            <b/>
            <sz val="9"/>
            <color indexed="81"/>
            <rFont val="Tahoma"/>
            <family val="2"/>
          </rPr>
          <t>Must equal 100%.</t>
        </r>
      </text>
    </comment>
    <comment ref="W67" authorId="1" shapeId="0" xr:uid="{596A3554-DEFA-4584-8937-FA7B58E7E353}">
      <text>
        <r>
          <rPr>
            <b/>
            <sz val="9"/>
            <color indexed="81"/>
            <rFont val="Tahoma"/>
            <family val="2"/>
          </rPr>
          <t>Must equal 100%.</t>
        </r>
        <r>
          <rPr>
            <sz val="9"/>
            <color indexed="81"/>
            <rFont val="Tahoma"/>
            <family val="2"/>
          </rPr>
          <t xml:space="preserve">
</t>
        </r>
      </text>
    </comment>
    <comment ref="E68" authorId="0" shapeId="0" xr:uid="{34DC8158-E6A5-4B7A-A754-984216E6AF6C}">
      <text>
        <r>
          <rPr>
            <b/>
            <sz val="9"/>
            <color indexed="81"/>
            <rFont val="Tahoma"/>
            <family val="2"/>
          </rPr>
          <t>Fill in Asset Class Name
See Step 1a</t>
        </r>
        <r>
          <rPr>
            <sz val="9"/>
            <color indexed="81"/>
            <rFont val="Tahoma"/>
            <family val="2"/>
          </rPr>
          <t xml:space="preserve">
</t>
        </r>
      </text>
    </comment>
    <comment ref="F69" authorId="0" shapeId="0" xr:uid="{DE414F3B-A8B3-42A5-B51E-D79D8ABE727B}">
      <text>
        <r>
          <rPr>
            <b/>
            <sz val="9"/>
            <color indexed="81"/>
            <rFont val="Tahoma"/>
            <family val="2"/>
          </rPr>
          <t>Fill in asset Level of Service statement. 
See Step 1a</t>
        </r>
        <r>
          <rPr>
            <sz val="9"/>
            <color indexed="81"/>
            <rFont val="Tahoma"/>
            <family val="2"/>
          </rPr>
          <t xml:space="preserve">
</t>
        </r>
      </text>
    </comment>
    <comment ref="P74" authorId="1" shapeId="0" xr:uid="{0E84128E-9BC1-4C0C-AEFF-C8323D718289}">
      <text>
        <r>
          <rPr>
            <b/>
            <sz val="9"/>
            <color indexed="81"/>
            <rFont val="Tahoma"/>
            <family val="2"/>
          </rPr>
          <t>Must equal 100%.</t>
        </r>
        <r>
          <rPr>
            <sz val="9"/>
            <color indexed="81"/>
            <rFont val="Tahoma"/>
            <family val="2"/>
          </rPr>
          <t xml:space="preserve">
</t>
        </r>
      </text>
    </comment>
    <comment ref="W74" authorId="1" shapeId="0" xr:uid="{FD9E74B0-3513-446E-9BD2-61DF3995BE19}">
      <text>
        <r>
          <rPr>
            <b/>
            <sz val="9"/>
            <color indexed="81"/>
            <rFont val="Tahoma"/>
            <family val="2"/>
          </rPr>
          <t>Must equal 100%.</t>
        </r>
        <r>
          <rPr>
            <sz val="9"/>
            <color indexed="81"/>
            <rFont val="Tahoma"/>
            <family val="2"/>
          </rPr>
          <t xml:space="preserve">
</t>
        </r>
      </text>
    </comment>
    <comment ref="E75" authorId="0" shapeId="0" xr:uid="{A3E9A5A7-576A-4DCE-BAB7-4452E8D11239}">
      <text>
        <r>
          <rPr>
            <b/>
            <sz val="9"/>
            <color indexed="81"/>
            <rFont val="Tahoma"/>
            <family val="2"/>
          </rPr>
          <t>Fill in Asset Class Name
See Step 1a</t>
        </r>
        <r>
          <rPr>
            <sz val="9"/>
            <color indexed="81"/>
            <rFont val="Tahoma"/>
            <family val="2"/>
          </rPr>
          <t xml:space="preserve">
</t>
        </r>
      </text>
    </comment>
    <comment ref="F76" authorId="0" shapeId="0" xr:uid="{004C52E9-0CF2-4916-AFA6-B51D41A393EC}">
      <text>
        <r>
          <rPr>
            <b/>
            <sz val="9"/>
            <color indexed="81"/>
            <rFont val="Tahoma"/>
            <family val="2"/>
          </rPr>
          <t>Fill in asset Level of Service statement. 
See Step 1a</t>
        </r>
      </text>
    </comment>
    <comment ref="P81" authorId="1" shapeId="0" xr:uid="{6F0BD6E3-4851-4535-9967-651EE5DA2725}">
      <text>
        <r>
          <rPr>
            <b/>
            <sz val="9"/>
            <color indexed="81"/>
            <rFont val="Tahoma"/>
            <family val="2"/>
          </rPr>
          <t>Must equal 100%.</t>
        </r>
        <r>
          <rPr>
            <sz val="9"/>
            <color indexed="81"/>
            <rFont val="Tahoma"/>
            <family val="2"/>
          </rPr>
          <t xml:space="preserve">
</t>
        </r>
      </text>
    </comment>
    <comment ref="W81" authorId="1" shapeId="0" xr:uid="{36BEE526-8F02-4133-9C34-CCF50FC1203D}">
      <text>
        <r>
          <rPr>
            <b/>
            <sz val="9"/>
            <color indexed="81"/>
            <rFont val="Tahoma"/>
            <family val="2"/>
          </rPr>
          <t>Must equal 100%.</t>
        </r>
        <r>
          <rPr>
            <sz val="9"/>
            <color indexed="81"/>
            <rFont val="Tahoma"/>
            <family val="2"/>
          </rPr>
          <t xml:space="preserve">
</t>
        </r>
      </text>
    </comment>
    <comment ref="E82" authorId="0" shapeId="0" xr:uid="{EF9DFDC3-1943-4055-86A8-8418E8FF1BEC}">
      <text>
        <r>
          <rPr>
            <b/>
            <sz val="9"/>
            <color indexed="81"/>
            <rFont val="Tahoma"/>
            <family val="2"/>
          </rPr>
          <t>Fill in Asset Class Name
See Step 1a</t>
        </r>
        <r>
          <rPr>
            <sz val="9"/>
            <color indexed="81"/>
            <rFont val="Tahoma"/>
            <family val="2"/>
          </rPr>
          <t xml:space="preserve">
</t>
        </r>
      </text>
    </comment>
    <comment ref="F83" authorId="0" shapeId="0" xr:uid="{281A2663-C3F2-4969-AC6C-062E3256F03C}">
      <text>
        <r>
          <rPr>
            <b/>
            <sz val="9"/>
            <color indexed="81"/>
            <rFont val="Tahoma"/>
            <family val="2"/>
          </rPr>
          <t>Fill in asset Level of Service statement. 
See Step 1a</t>
        </r>
      </text>
    </comment>
    <comment ref="P88" authorId="1" shapeId="0" xr:uid="{79548546-747C-4E6E-A888-B11795689CAF}">
      <text>
        <r>
          <rPr>
            <b/>
            <sz val="9"/>
            <color indexed="81"/>
            <rFont val="Tahoma"/>
            <family val="2"/>
          </rPr>
          <t>Must equal 100%.</t>
        </r>
        <r>
          <rPr>
            <sz val="9"/>
            <color indexed="81"/>
            <rFont val="Tahoma"/>
            <family val="2"/>
          </rPr>
          <t xml:space="preserve">
</t>
        </r>
      </text>
    </comment>
    <comment ref="W88" authorId="0" shapeId="0" xr:uid="{D54060E2-F5E2-4DA8-AA65-DB45AEF4D981}">
      <text>
        <r>
          <rPr>
            <b/>
            <sz val="9"/>
            <color indexed="81"/>
            <rFont val="Tahoma"/>
            <family val="2"/>
          </rPr>
          <t>Must equal "100%"</t>
        </r>
      </text>
    </comment>
    <comment ref="E89" authorId="0" shapeId="0" xr:uid="{D0BEE03A-C36E-4145-832E-1EB99B59CC3A}">
      <text>
        <r>
          <rPr>
            <b/>
            <sz val="9"/>
            <color indexed="81"/>
            <rFont val="Tahoma"/>
            <family val="2"/>
          </rPr>
          <t>Fill in Asset Class Name
See Step 1a</t>
        </r>
      </text>
    </comment>
    <comment ref="F90" authorId="0" shapeId="0" xr:uid="{F2A1C852-4AE8-4579-9E3D-A80C8F1EDAD6}">
      <text>
        <r>
          <rPr>
            <b/>
            <sz val="9"/>
            <color indexed="81"/>
            <rFont val="Tahoma"/>
            <family val="2"/>
          </rPr>
          <t>Fill in asset Level of Service statement. 
See Step 1a</t>
        </r>
      </text>
    </comment>
    <comment ref="P95" authorId="1" shapeId="0" xr:uid="{E45E79B2-2702-45EE-8DDF-9F87D640BEF0}">
      <text>
        <r>
          <rPr>
            <b/>
            <sz val="9"/>
            <color indexed="81"/>
            <rFont val="Tahoma"/>
            <family val="2"/>
          </rPr>
          <t>Must equal 100%.</t>
        </r>
      </text>
    </comment>
    <comment ref="W95" authorId="1" shapeId="0" xr:uid="{AC4DE45E-FEF4-4E16-8C4B-B49C116D7094}">
      <text>
        <r>
          <rPr>
            <b/>
            <sz val="9"/>
            <color indexed="81"/>
            <rFont val="Tahoma"/>
            <family val="2"/>
          </rPr>
          <t>Must equal 100%.</t>
        </r>
        <r>
          <rPr>
            <sz val="9"/>
            <color indexed="81"/>
            <rFont val="Tahoma"/>
            <family val="2"/>
          </rPr>
          <t xml:space="preserve">
</t>
        </r>
      </text>
    </comment>
    <comment ref="E96" authorId="0" shapeId="0" xr:uid="{131C4187-8286-48EE-A0B9-6BD021DB4B52}">
      <text>
        <r>
          <rPr>
            <b/>
            <sz val="9"/>
            <color indexed="81"/>
            <rFont val="Tahoma"/>
            <family val="2"/>
          </rPr>
          <t>Fill in Asset Class Name
See Step 1a</t>
        </r>
        <r>
          <rPr>
            <sz val="9"/>
            <color indexed="81"/>
            <rFont val="Tahoma"/>
            <family val="2"/>
          </rPr>
          <t xml:space="preserve">
</t>
        </r>
      </text>
    </comment>
    <comment ref="F97" authorId="0" shapeId="0" xr:uid="{E7165839-DB11-4FA8-8931-64D5F5E092EE}">
      <text>
        <r>
          <rPr>
            <b/>
            <sz val="9"/>
            <color indexed="81"/>
            <rFont val="Tahoma"/>
            <family val="2"/>
          </rPr>
          <t>Fill in asset Level of Service statement. 
See Step 1a</t>
        </r>
        <r>
          <rPr>
            <sz val="9"/>
            <color indexed="81"/>
            <rFont val="Tahoma"/>
            <family val="2"/>
          </rPr>
          <t xml:space="preserve">
</t>
        </r>
      </text>
    </comment>
    <comment ref="P102" authorId="1" shapeId="0" xr:uid="{F7AE50C3-3145-41D6-B5FC-A4BDDB950579}">
      <text>
        <r>
          <rPr>
            <b/>
            <sz val="9"/>
            <color indexed="81"/>
            <rFont val="Tahoma"/>
            <family val="2"/>
          </rPr>
          <t>Must equal 100%.</t>
        </r>
        <r>
          <rPr>
            <sz val="9"/>
            <color indexed="81"/>
            <rFont val="Tahoma"/>
            <family val="2"/>
          </rPr>
          <t xml:space="preserve">
</t>
        </r>
      </text>
    </comment>
    <comment ref="W102" authorId="1" shapeId="0" xr:uid="{9997A39D-0960-4E8D-A17A-4A233672DC09}">
      <text>
        <r>
          <rPr>
            <b/>
            <sz val="9"/>
            <color indexed="81"/>
            <rFont val="Tahoma"/>
            <family val="2"/>
          </rPr>
          <t>Must equal 100%.</t>
        </r>
        <r>
          <rPr>
            <sz val="9"/>
            <color indexed="81"/>
            <rFont val="Tahoma"/>
            <family val="2"/>
          </rPr>
          <t xml:space="preserve">
</t>
        </r>
      </text>
    </comment>
    <comment ref="E103" authorId="0" shapeId="0" xr:uid="{B0F34B9F-6158-44D0-AE0B-C8342FBC0336}">
      <text>
        <r>
          <rPr>
            <b/>
            <sz val="9"/>
            <color indexed="81"/>
            <rFont val="Tahoma"/>
            <family val="2"/>
          </rPr>
          <t>Fill in Asset Class Name
See Step 1a</t>
        </r>
        <r>
          <rPr>
            <sz val="9"/>
            <color indexed="81"/>
            <rFont val="Tahoma"/>
            <family val="2"/>
          </rPr>
          <t xml:space="preserve">
</t>
        </r>
      </text>
    </comment>
    <comment ref="F104" authorId="0" shapeId="0" xr:uid="{54391B33-8121-4A9A-B80C-EFDD1E33C9E6}">
      <text>
        <r>
          <rPr>
            <b/>
            <sz val="9"/>
            <color indexed="81"/>
            <rFont val="Tahoma"/>
            <family val="2"/>
          </rPr>
          <t>Fill in asset Level of Service statement. 
See Step 1a</t>
        </r>
      </text>
    </comment>
    <comment ref="P109" authorId="1" shapeId="0" xr:uid="{FC090E1B-54A5-4DF4-B35F-2EA1601AF52F}">
      <text>
        <r>
          <rPr>
            <b/>
            <sz val="9"/>
            <color indexed="81"/>
            <rFont val="Tahoma"/>
            <family val="2"/>
          </rPr>
          <t>Must equal 100%.</t>
        </r>
        <r>
          <rPr>
            <sz val="9"/>
            <color indexed="81"/>
            <rFont val="Tahoma"/>
            <family val="2"/>
          </rPr>
          <t xml:space="preserve">
</t>
        </r>
      </text>
    </comment>
    <comment ref="W109" authorId="1" shapeId="0" xr:uid="{35054979-70B6-404C-B478-D6305D9379A5}">
      <text>
        <r>
          <rPr>
            <b/>
            <sz val="9"/>
            <color indexed="81"/>
            <rFont val="Tahoma"/>
            <family val="2"/>
          </rPr>
          <t>Must equal 100%.</t>
        </r>
        <r>
          <rPr>
            <sz val="9"/>
            <color indexed="81"/>
            <rFont val="Tahoma"/>
            <family val="2"/>
          </rPr>
          <t xml:space="preserve">
</t>
        </r>
      </text>
    </comment>
    <comment ref="E110" authorId="0" shapeId="0" xr:uid="{AB168949-024B-4D4C-8253-1240C17241DB}">
      <text>
        <r>
          <rPr>
            <b/>
            <sz val="9"/>
            <color indexed="81"/>
            <rFont val="Tahoma"/>
            <family val="2"/>
          </rPr>
          <t>Fill in Asset Class Name
See Step 1a</t>
        </r>
        <r>
          <rPr>
            <sz val="9"/>
            <color indexed="81"/>
            <rFont val="Tahoma"/>
            <family val="2"/>
          </rPr>
          <t xml:space="preserve">
</t>
        </r>
      </text>
    </comment>
    <comment ref="F111" authorId="0" shapeId="0" xr:uid="{37ED1EE1-9406-4FE1-BF9C-A621EDEE0A80}">
      <text>
        <r>
          <rPr>
            <b/>
            <sz val="9"/>
            <color indexed="81"/>
            <rFont val="Tahoma"/>
            <family val="2"/>
          </rPr>
          <t>Fill in asset Level of Service statement. 
See Step 1a</t>
        </r>
      </text>
    </comment>
    <comment ref="P116" authorId="1" shapeId="0" xr:uid="{D1650104-60B9-4E74-BFDC-8AFF3E614429}">
      <text>
        <r>
          <rPr>
            <b/>
            <sz val="9"/>
            <color indexed="81"/>
            <rFont val="Tahoma"/>
            <family val="2"/>
          </rPr>
          <t>Must equal 100%.</t>
        </r>
        <r>
          <rPr>
            <sz val="9"/>
            <color indexed="81"/>
            <rFont val="Tahoma"/>
            <family val="2"/>
          </rPr>
          <t xml:space="preserve">
</t>
        </r>
      </text>
    </comment>
    <comment ref="W116" authorId="0" shapeId="0" xr:uid="{E20ACFB6-12A4-4F1F-8EA3-E617F892784A}">
      <text>
        <r>
          <rPr>
            <b/>
            <sz val="9"/>
            <color indexed="81"/>
            <rFont val="Tahoma"/>
            <family val="2"/>
          </rPr>
          <t>Must equal "100%"</t>
        </r>
      </text>
    </comment>
    <comment ref="E117" authorId="0" shapeId="0" xr:uid="{5D798AE1-1A9A-404F-9CDF-A5278C4F4250}">
      <text>
        <r>
          <rPr>
            <b/>
            <sz val="9"/>
            <color indexed="81"/>
            <rFont val="Tahoma"/>
            <family val="2"/>
          </rPr>
          <t>Fill in Asset Class Name
See Step 1a</t>
        </r>
      </text>
    </comment>
    <comment ref="F118" authorId="0" shapeId="0" xr:uid="{FE31B749-4AD9-4D07-826A-94509C7A8AEB}">
      <text>
        <r>
          <rPr>
            <b/>
            <sz val="9"/>
            <color indexed="81"/>
            <rFont val="Tahoma"/>
            <family val="2"/>
          </rPr>
          <t>Fill in asset Level of Service statement. 
See Step 1a</t>
        </r>
      </text>
    </comment>
    <comment ref="P123" authorId="1" shapeId="0" xr:uid="{E11A2114-950F-4A76-AC74-E5B686B670F9}">
      <text>
        <r>
          <rPr>
            <b/>
            <sz val="9"/>
            <color indexed="81"/>
            <rFont val="Tahoma"/>
            <family val="2"/>
          </rPr>
          <t>Must equal 100%.</t>
        </r>
      </text>
    </comment>
    <comment ref="W123" authorId="1" shapeId="0" xr:uid="{A578933F-F149-45E0-A1AF-57386C0981D3}">
      <text>
        <r>
          <rPr>
            <b/>
            <sz val="9"/>
            <color indexed="81"/>
            <rFont val="Tahoma"/>
            <family val="2"/>
          </rPr>
          <t>Must equal 100%.</t>
        </r>
        <r>
          <rPr>
            <sz val="9"/>
            <color indexed="81"/>
            <rFont val="Tahoma"/>
            <family val="2"/>
          </rPr>
          <t xml:space="preserve">
</t>
        </r>
      </text>
    </comment>
    <comment ref="E124" authorId="0" shapeId="0" xr:uid="{295B1AA1-C206-46CB-9D9D-FBF20037CF8C}">
      <text>
        <r>
          <rPr>
            <b/>
            <sz val="9"/>
            <color indexed="81"/>
            <rFont val="Tahoma"/>
            <family val="2"/>
          </rPr>
          <t>Fill in Asset Class Name
See Step 1a</t>
        </r>
        <r>
          <rPr>
            <sz val="9"/>
            <color indexed="81"/>
            <rFont val="Tahoma"/>
            <family val="2"/>
          </rPr>
          <t xml:space="preserve">
</t>
        </r>
      </text>
    </comment>
    <comment ref="F125" authorId="0" shapeId="0" xr:uid="{4A8B8EF4-3D06-4CA6-AA3F-59667168B3F4}">
      <text>
        <r>
          <rPr>
            <b/>
            <sz val="9"/>
            <color indexed="81"/>
            <rFont val="Tahoma"/>
            <family val="2"/>
          </rPr>
          <t>Fill in asset Level of Service statement. 
See Step 1a</t>
        </r>
        <r>
          <rPr>
            <sz val="9"/>
            <color indexed="81"/>
            <rFont val="Tahoma"/>
            <family val="2"/>
          </rPr>
          <t xml:space="preserve">
</t>
        </r>
      </text>
    </comment>
    <comment ref="P130" authorId="1" shapeId="0" xr:uid="{84E96F7D-EEF5-43BE-8562-8E3C59149AC6}">
      <text>
        <r>
          <rPr>
            <b/>
            <sz val="9"/>
            <color indexed="81"/>
            <rFont val="Tahoma"/>
            <family val="2"/>
          </rPr>
          <t>Must equal 100%.</t>
        </r>
        <r>
          <rPr>
            <sz val="9"/>
            <color indexed="81"/>
            <rFont val="Tahoma"/>
            <family val="2"/>
          </rPr>
          <t xml:space="preserve">
</t>
        </r>
      </text>
    </comment>
    <comment ref="W130" authorId="1" shapeId="0" xr:uid="{F814CE9D-08FB-492E-AC08-55F3D7886037}">
      <text>
        <r>
          <rPr>
            <b/>
            <sz val="9"/>
            <color indexed="81"/>
            <rFont val="Tahoma"/>
            <family val="2"/>
          </rPr>
          <t>Must equal 100%.</t>
        </r>
        <r>
          <rPr>
            <sz val="9"/>
            <color indexed="81"/>
            <rFont val="Tahoma"/>
            <family val="2"/>
          </rPr>
          <t xml:space="preserve">
</t>
        </r>
      </text>
    </comment>
    <comment ref="E131" authorId="0" shapeId="0" xr:uid="{2BE4721E-CA60-4A3B-82E7-BC3B832AEC4D}">
      <text>
        <r>
          <rPr>
            <b/>
            <sz val="9"/>
            <color indexed="81"/>
            <rFont val="Tahoma"/>
            <family val="2"/>
          </rPr>
          <t>Fill in Asset Class Name
See Step 1a</t>
        </r>
        <r>
          <rPr>
            <sz val="9"/>
            <color indexed="81"/>
            <rFont val="Tahoma"/>
            <family val="2"/>
          </rPr>
          <t xml:space="preserve">
</t>
        </r>
      </text>
    </comment>
    <comment ref="F132" authorId="0" shapeId="0" xr:uid="{44EAF516-9961-4D8B-9E7D-8980C64CF3B8}">
      <text>
        <r>
          <rPr>
            <b/>
            <sz val="9"/>
            <color indexed="81"/>
            <rFont val="Tahoma"/>
            <family val="2"/>
          </rPr>
          <t>Fill in asset Level of Service statement. 
See Step 1a</t>
        </r>
      </text>
    </comment>
    <comment ref="P137" authorId="1" shapeId="0" xr:uid="{AC519B92-7EBF-4C44-BEA3-74D2F34787B5}">
      <text>
        <r>
          <rPr>
            <b/>
            <sz val="9"/>
            <color indexed="81"/>
            <rFont val="Tahoma"/>
            <family val="2"/>
          </rPr>
          <t>Must equal 100%.</t>
        </r>
        <r>
          <rPr>
            <sz val="9"/>
            <color indexed="81"/>
            <rFont val="Tahoma"/>
            <family val="2"/>
          </rPr>
          <t xml:space="preserve">
</t>
        </r>
      </text>
    </comment>
    <comment ref="W137" authorId="1" shapeId="0" xr:uid="{4AF9BCC3-E664-4F57-8047-A45ECCF72EB4}">
      <text>
        <r>
          <rPr>
            <b/>
            <sz val="9"/>
            <color indexed="81"/>
            <rFont val="Tahoma"/>
            <family val="2"/>
          </rPr>
          <t>Must equal 100%.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Troy Mander</author>
  </authors>
  <commentList>
    <comment ref="A2" authorId="0" shapeId="0" xr:uid="{4D6DF609-3ABF-4371-A3A1-92F04544ED35}">
      <text>
        <r>
          <rPr>
            <b/>
            <sz val="9"/>
            <color indexed="81"/>
            <rFont val="Tahoma"/>
            <family val="2"/>
          </rPr>
          <t>Rank the “Current State Risks” (Column F) and “Weighted Score” (Column L) from highest to lowest by:
 - Selecting all the rows with data
 - Click on Data on the Toolbar
 - Select “Sort”
 - Sort by: select “Column F” 
 - Sort on: Cell Values
 - Order: Largest to Smallest
 - Click on “Add level”
 - Sort by: select “Column L” 
 = Sort on: Cell Values
 - Order: Largest to Smallest
See Step 3b</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Troy Mander</author>
  </authors>
  <commentList>
    <comment ref="A2" authorId="0" shapeId="0" xr:uid="{CA761EAD-8616-436D-AEBB-4DB9819A1E84}">
      <text>
        <r>
          <rPr>
            <b/>
            <sz val="9"/>
            <color indexed="81"/>
            <rFont val="Tahoma"/>
            <family val="2"/>
          </rPr>
          <t xml:space="preserve">Rank the “Current State Risks” (Column D) and “Weighted Score” (Column J) from highest to lowest by:
 - Selecting all the rows with data
 - Click on Data on the Toolbar
 - Select “Sort”
 - Sort by: select “Column D” 
 - Sort on: Cell Values
 - Order: Largest to Smallest
 - Click on “Add level”
 - Sort by: select “Column J” 
 = Sort on: Cell Values
 - Order: Largest to Smallest
See Step 4b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F2" authorId="0" shapeId="0" xr:uid="{ADC079EA-64A7-43AA-B068-4B91571BFE3A}">
      <text>
        <r>
          <rPr>
            <b/>
            <sz val="9"/>
            <color indexed="81"/>
            <rFont val="Tahoma"/>
            <family val="2"/>
          </rPr>
          <t>Rate between 1 and 5 the severity of consequences to the Community and Municipality due to failure, impairment, malfunction, underperformance or insufficiency of the asset.
See Step 1e.</t>
        </r>
      </text>
    </comment>
    <comment ref="L2" authorId="0" shapeId="0" xr:uid="{CDDE56BC-B7C3-48B6-BAD1-72F44CC87AFF}">
      <text>
        <r>
          <rPr>
            <b/>
            <sz val="9"/>
            <color indexed="81"/>
            <rFont val="Tahoma"/>
            <family val="2"/>
          </rPr>
          <t xml:space="preserve">See "Step 3"
Use 'Likelihood Table' </t>
        </r>
        <r>
          <rPr>
            <sz val="9"/>
            <color indexed="81"/>
            <rFont val="Tahoma"/>
            <family val="2"/>
          </rPr>
          <t xml:space="preserve">
</t>
        </r>
      </text>
    </comment>
    <comment ref="A3" authorId="1" shapeId="0" xr:uid="{398245DA-D647-4574-B3D0-98756A971548}">
      <text>
        <r>
          <rPr>
            <b/>
            <sz val="9"/>
            <color indexed="81"/>
            <rFont val="Tahoma"/>
            <family val="2"/>
          </rPr>
          <t>“Filter” by colour “Blue”
See Step 2a.2</t>
        </r>
        <r>
          <rPr>
            <sz val="9"/>
            <color indexed="81"/>
            <rFont val="Tahoma"/>
            <family val="2"/>
          </rPr>
          <t xml:space="preserve">
</t>
        </r>
      </text>
    </comment>
    <comment ref="L3" authorId="0" shapeId="0" xr:uid="{234E2285-C65B-40DF-94DE-49F0796BFC2D}">
      <text>
        <r>
          <rPr>
            <b/>
            <sz val="9"/>
            <color indexed="81"/>
            <rFont val="Tahoma"/>
            <family val="2"/>
          </rPr>
          <t>Enter the corresponding Likelihood of Failure (LoF) number for the ALOS target per the LoF Table 
See Step 1b</t>
        </r>
        <r>
          <rPr>
            <sz val="9"/>
            <color indexed="81"/>
            <rFont val="Tahoma"/>
            <family val="2"/>
          </rPr>
          <t xml:space="preserve">
</t>
        </r>
      </text>
    </comment>
    <comment ref="N3" authorId="0" shapeId="0" xr:uid="{DB75C6F9-397B-4A3A-9385-0BDEBD1F7929}">
      <text>
        <r>
          <rPr>
            <b/>
            <sz val="9"/>
            <color indexed="81"/>
            <rFont val="Tahoma"/>
            <family val="2"/>
          </rPr>
          <t>Enter the Current Condition and Performance ALOS of the assets.
See Step 1c</t>
        </r>
      </text>
    </comment>
    <comment ref="O3" authorId="0" shapeId="0" xr:uid="{63FB1FB8-180E-4673-B566-70E66EF8C022}">
      <text>
        <r>
          <rPr>
            <b/>
            <sz val="9"/>
            <color indexed="81"/>
            <rFont val="Tahoma"/>
            <family val="2"/>
          </rPr>
          <t>Enter the corresponding Likelihood of Failure for the Current Condition and Performance ALOS per the LoF Table
See Step 1d.</t>
        </r>
      </text>
    </comment>
    <comment ref="Q3" authorId="0" shapeId="0" xr:uid="{9821A176-8E9D-4E66-8E86-848013684B3F}">
      <text>
        <r>
          <rPr>
            <b/>
            <sz val="9"/>
            <color indexed="81"/>
            <rFont val="Tahoma"/>
            <family val="2"/>
          </rPr>
          <t>Determine the asset priorities by transferring the ALOS that have a negative (red) number into the Asset Priority Model (Tab 5).
First, Filter “Variance from Residual (Target) Risk” by the colour “Red”
Second, Filter Column A by the cell colour “Blue”
Third, copy the numbers from Column A of the “Asset Risk” Model (Tab 4) and “Paste Values”  in the “Asset Priority Model” (Tab 5) in Column A.
See Tab 4, Step 2 for further details.</t>
        </r>
      </text>
    </comment>
    <comment ref="R3" authorId="0" shapeId="0" xr:uid="{D53C4465-6538-400A-B96E-EE71AF079971}">
      <text>
        <r>
          <rPr>
            <b/>
            <sz val="9"/>
            <color indexed="81"/>
            <rFont val="Tahoma"/>
            <family val="2"/>
          </rPr>
          <t xml:space="preserve">Enter the estimated costs to repair, replace or upgrade the assets to meet or exceed ALOS targets.
See Step 1f.  </t>
        </r>
      </text>
    </comment>
    <comment ref="D4" authorId="0" shapeId="0" xr:uid="{CCDAF933-7D8E-4EE3-9A92-BE23B61EC24A}">
      <text>
        <r>
          <rPr>
            <b/>
            <sz val="9"/>
            <color indexed="81"/>
            <rFont val="Tahoma"/>
            <family val="2"/>
          </rPr>
          <t>Fill in asset name
See Step 1a"</t>
        </r>
        <r>
          <rPr>
            <sz val="9"/>
            <color indexed="81"/>
            <rFont val="Tahoma"/>
            <family val="2"/>
          </rPr>
          <t xml:space="preserve">
</t>
        </r>
      </text>
    </comment>
    <comment ref="E5" authorId="1" shapeId="0" xr:uid="{D851AA0F-8678-4E35-8C8F-1E2BC11C9087}">
      <text>
        <r>
          <rPr>
            <b/>
            <sz val="9"/>
            <color indexed="81"/>
            <rFont val="Tahoma"/>
            <family val="2"/>
          </rPr>
          <t>Fill in Asset Level of Service target. 
See Step 1a</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Troy Mander</author>
  </authors>
  <commentList>
    <comment ref="A2" authorId="0" shapeId="0" xr:uid="{590A99C3-7834-48D8-9950-F3D64B69022C}">
      <text>
        <r>
          <rPr>
            <b/>
            <sz val="9"/>
            <color indexed="81"/>
            <rFont val="Tahoma"/>
            <family val="2"/>
          </rPr>
          <t>Rank the “Current State Risks” (Column D) and “Total Score” (Column J) from highest to lowest by:
 - Selecting all the rows with data
 - Click on “Data” on the Toolbar
 - Select “Sort”
 - Sort by: select “Column D” 
 - Sort on: Cell Values
 - Order: Largest to Smallest
 - Click on “Add level”
 - Sort by: select “Column J”
 - Sort on: Cell Values
 - Order: Largest to Smallest
See Step 2b</t>
        </r>
        <r>
          <rPr>
            <sz val="9"/>
            <color indexed="81"/>
            <rFont val="Tahoma"/>
            <family val="2"/>
          </rPr>
          <t xml:space="preserve">
</t>
        </r>
      </text>
    </comment>
    <comment ref="C29" authorId="0" shapeId="0" xr:uid="{B94CAF40-3EE5-49C8-A8D9-E4DC47F08C14}">
      <text>
        <r>
          <rPr>
            <b/>
            <sz val="9"/>
            <color indexed="81"/>
            <rFont val="Tahoma"/>
            <family val="2"/>
          </rPr>
          <t>Troy Mander:</t>
        </r>
        <r>
          <rPr>
            <sz val="9"/>
            <color indexed="81"/>
            <rFont val="Tahoma"/>
            <family val="2"/>
          </rPr>
          <t xml:space="preserve">
</t>
        </r>
      </text>
    </comment>
  </commentList>
</comments>
</file>

<file path=xl/sharedStrings.xml><?xml version="1.0" encoding="utf-8"?>
<sst xmlns="http://schemas.openxmlformats.org/spreadsheetml/2006/main" count="368" uniqueCount="215">
  <si>
    <t>Asset Level of Service Information</t>
  </si>
  <si>
    <r>
      <t>Consequences</t>
    </r>
    <r>
      <rPr>
        <b/>
        <vertAlign val="superscript"/>
        <sz val="11"/>
        <color theme="0"/>
        <rFont val="Calibri"/>
        <family val="2"/>
        <scheme val="minor"/>
      </rPr>
      <t xml:space="preserve"> </t>
    </r>
  </si>
  <si>
    <t>Risk Targets</t>
  </si>
  <si>
    <t>Current State Risk &amp; Financial Analysis</t>
  </si>
  <si>
    <t>Financial Plan Analysis</t>
  </si>
  <si>
    <t>Type of ALOS</t>
  </si>
  <si>
    <t>Health &amp; Safety</t>
  </si>
  <si>
    <t>Community Services</t>
  </si>
  <si>
    <t>Financial</t>
  </si>
  <si>
    <t>Environment</t>
  </si>
  <si>
    <t>Reputation</t>
  </si>
  <si>
    <t>Total Consequence</t>
  </si>
  <si>
    <t>Target Likelihood of Failure
(Based on ALOS Targets)</t>
  </si>
  <si>
    <t>Residual (Target) Risk</t>
  </si>
  <si>
    <t>ALOS Distribution within the Asset Class
(% )</t>
  </si>
  <si>
    <t>Current Likelihood of Failure
(Based on Current ALOS)</t>
  </si>
  <si>
    <t>Current State Risk</t>
  </si>
  <si>
    <t>Variance from Residual (Target) Risk</t>
  </si>
  <si>
    <t>Estimated Costs to Meet ALOS Targets
(Risk Mitigation Costs)
($,000's)</t>
  </si>
  <si>
    <t>Risk-Cost Benefit 
($ ,000's per Risk Point Reduced)</t>
  </si>
  <si>
    <t>Proposed 10-year Capital Plan Investments
($,000's)</t>
  </si>
  <si>
    <t>Post-Financing Likelihood of Failure
(After Proposed Investments)</t>
  </si>
  <si>
    <t>Estimated Post 10-year Capital Plan Risk
(After Proposed Investments)</t>
  </si>
  <si>
    <t>Risk Reduced by Capital Plan</t>
  </si>
  <si>
    <t>Net Variance from Residual (Target) Risk</t>
  </si>
  <si>
    <t>Average Condition ALOS #1 Risks and Total Costs</t>
  </si>
  <si>
    <t>Average Condition #2 ALOS Risks and Total Costs</t>
  </si>
  <si>
    <t>Overall Average Condition ALOS Risks and Total Costs</t>
  </si>
  <si>
    <t>Performance ALOS #1</t>
  </si>
  <si>
    <t>ALOS #1 Average Performance Risks and Total Costs</t>
  </si>
  <si>
    <t>Performance ALOS #2</t>
  </si>
  <si>
    <t>ALOS #2 Average Performance Risks and Total Costs</t>
  </si>
  <si>
    <t>Performance ALOS #3</t>
  </si>
  <si>
    <t>ALOS #3 Average Performance Risks and Total Costs</t>
  </si>
  <si>
    <t>Performance ALOS #4</t>
  </si>
  <si>
    <t>ALOS #4 Average Performance Risks and Total Costs</t>
  </si>
  <si>
    <t>Overall Average Performance ALOS  Risks and Total Costs</t>
  </si>
  <si>
    <t>Combined Average Condition &amp; Performance ALOS  Risks and Total Costs</t>
  </si>
  <si>
    <t>Asset</t>
  </si>
  <si>
    <t>ALOS Type</t>
  </si>
  <si>
    <t>Asset Level of Service Statements &amp; Targets</t>
  </si>
  <si>
    <t>Current ALOS</t>
  </si>
  <si>
    <t>Service and Asset Information</t>
  </si>
  <si>
    <r>
      <t>Consequences</t>
    </r>
    <r>
      <rPr>
        <b/>
        <vertAlign val="superscript"/>
        <sz val="10"/>
        <color theme="0"/>
        <rFont val="Calibri"/>
        <family val="2"/>
        <scheme val="minor"/>
      </rPr>
      <t xml:space="preserve"> </t>
    </r>
  </si>
  <si>
    <t xml:space="preserve">Community Services </t>
  </si>
  <si>
    <t>Risk-Cost Benefit 
($ ,000's per Risk point Reduced)</t>
  </si>
  <si>
    <t>Average Condition Risk and Costs</t>
  </si>
  <si>
    <t>Average ALOS Performance Risks and Total Costs</t>
  </si>
  <si>
    <t>Data Entry Fields</t>
  </si>
  <si>
    <t>Asset Class Name</t>
  </si>
  <si>
    <t>Target and Current Asset Levels of Service</t>
  </si>
  <si>
    <t>Consequence Values (1 - 5 per Consequence Guide)</t>
  </si>
  <si>
    <t>Likelihood Values (1 - 5 per Likelihood Guide)</t>
  </si>
  <si>
    <t xml:space="preserve">Cost Estimates to Meet ALOS Targets </t>
  </si>
  <si>
    <t>Proposed 10-year Capital Plan Investments &amp; Year</t>
  </si>
  <si>
    <t>Criticality Ratings</t>
  </si>
  <si>
    <t>Level</t>
  </si>
  <si>
    <t>Range</t>
  </si>
  <si>
    <t>Low</t>
  </si>
  <si>
    <t>&lt;11</t>
  </si>
  <si>
    <t>Medium</t>
  </si>
  <si>
    <t>11 - 15</t>
  </si>
  <si>
    <t>High</t>
  </si>
  <si>
    <t>16 - 20</t>
  </si>
  <si>
    <t>Very High</t>
  </si>
  <si>
    <t>&gt; 20</t>
  </si>
  <si>
    <t>Risk Ratings</t>
  </si>
  <si>
    <t>&lt;21</t>
  </si>
  <si>
    <t>21 - 59</t>
  </si>
  <si>
    <t>60 - 99</t>
  </si>
  <si>
    <t>&gt; 99</t>
  </si>
  <si>
    <t>Asset Name</t>
  </si>
  <si>
    <t>Condition ALOS #1</t>
  </si>
  <si>
    <t>Condition ALOS #2</t>
  </si>
  <si>
    <t>Asset Information</t>
  </si>
  <si>
    <t>Risk Variance Weighting:
 &gt; -50%</t>
  </si>
  <si>
    <t>Risk Variance Weighting:  
-50% to -25%</t>
  </si>
  <si>
    <t>Risk Variance Weighting:
 &lt; -25%</t>
  </si>
  <si>
    <t>Risk Variance Weighting:
-50% to -25%</t>
  </si>
  <si>
    <t>Risk Variance Weightings</t>
  </si>
  <si>
    <t>Risk Variance Weighting:
-50% to -35%</t>
  </si>
  <si>
    <t>Risk Variance Weighting:
 &lt; -35%</t>
  </si>
  <si>
    <t>Analysis Name</t>
  </si>
  <si>
    <t>Weighted Score</t>
  </si>
  <si>
    <t>Current State Risk Ranking
(Higher Risk = Higher Ranking #)</t>
  </si>
  <si>
    <t>Risk Priority Ranking
(Lower Number = Higher Priority)</t>
  </si>
  <si>
    <t>Risk-Cost Benefit
($ ,000's per Risk Point Reduced)</t>
  </si>
  <si>
    <t>Risk-Cost Benefit Ranking
(Lower Number = Higher Benefit)</t>
  </si>
  <si>
    <t>Current State Risk Ranking
(Higher Risk = Higher #)</t>
  </si>
  <si>
    <t xml:space="preserve">Consequence Categories </t>
  </si>
  <si>
    <r>
      <t xml:space="preserve">Consequence Severity Ratings </t>
    </r>
    <r>
      <rPr>
        <b/>
        <vertAlign val="superscript"/>
        <sz val="11"/>
        <color theme="0"/>
        <rFont val="Calibri"/>
        <family val="2"/>
        <scheme val="minor"/>
      </rPr>
      <t>1,2</t>
    </r>
  </si>
  <si>
    <t>Very Low</t>
  </si>
  <si>
    <t xml:space="preserve">Medium </t>
  </si>
  <si>
    <t>Consider the impacts to the health and safety of the public and municipal staff including potential mental and physical injury, illness and loss of life as a result of asset failure, impairment, malfunction, underperformance, insufficiency or misuse.</t>
  </si>
  <si>
    <t xml:space="preserve"> - Negligible or no injury or illness.
 - No medical attention required.</t>
  </si>
  <si>
    <t xml:space="preserve"> - Minor injury or illness lasting up to a few weeks.
 - Recovery at home.
</t>
  </si>
  <si>
    <t xml:space="preserve"> - Moderate injuries or illness lasting up to several weeks.
 - Hospitalization and/or treatment lasting up to several days.
</t>
  </si>
  <si>
    <t xml:space="preserve"> -  Significant injuries or illness lasting up to many weeks.
 - Hospitalization and/or treatment lasting up to several weeks.
- Potential short-term (&lt;1 year) disabilities.
</t>
  </si>
  <si>
    <t xml:space="preserve"> - Extensive long-term injuries or illness or possibly death.
 - Hospitalization and/or treatment lasting up to several months.
 - Potential long-term (&gt;1 year) or permanent disabilities.
</t>
  </si>
  <si>
    <t xml:space="preserve">
</t>
  </si>
  <si>
    <t>Consider the impacts to municipal finances including:
 - Unplanned capital and operating costs and associated revenue losses, to address and correct unexpected asset failures, impairments or malfunctions. 
 - Avoidable operating costs and associated revenue losses as a result of deficient or underperforming assets.
 - Avoidable capital costs resulting from the excessive deferment of rehabilitative works.
 - Compensation for revenue losses, litigation, liabilities or fines as a result of asset failure, impairment, underperformance or insufficiency.</t>
  </si>
  <si>
    <t>Affects of unforeseen events are financially minor and may require either of the following to maintain safe and desirable service operations, finance revenue or operating losses and/or pay compensation: 
1. A minor redistribution of approved capital budget funds with no changes to approved capital budget plans, and/or;
2.  Minimal increases/additions to operating funds resulting in insignificant changes to operating plans.
 - Minimal avoidable operating or capital costs and/or revenue losses related to operating or performance inefficiencies or deferred maintenance/rehabilitation.</t>
  </si>
  <si>
    <t>Affects of unforeseen events are financially modest and require any number of the following to maintain safe and desirable service operations, to finance revenue or operating losses and/or pay compensation:  
1. Approval of modest amounts of additional funds from capital reserves to avoid changes to approved capital budget plans and/or;
2. A modest redistribution of approved capital funds and/or;
3. Modest increases/additions to operating funds requiring some minor changes to operating plans. 
 - Minor avoidable operating or capital costs and/or revenue losses related to operating or performance inefficiencies or deferred maintenance/rehabilitation.</t>
  </si>
  <si>
    <t xml:space="preserve">Affects of unforeseen events are financially moderate and require any number of the following to maintain safe and desirable service operations, to finance revenue or operating losses and/or pay compensation:  
1. Approval of moderate amounts of additional funds from capital reserves and/or;
2. A  significant redistribution of financing in the approved capital budget resulting in some delays and/or reductions of approved capital projects and/or;,
3. Moderate increases/additions to operating funds requiring some notable changes to operating plans. 
 - Moderate avoidable operating or capital costs and/or revenue losses related to operating or performance inefficiencies or deferred maintenance/rehabilitation.
</t>
  </si>
  <si>
    <t>Affects of unforeseen events are financially significant and require any number of the following to maintain safe and desirable service operations, to finance revenue or operating losses and/or pay compensation: 
1. Approval of significant amounts of additional funds from capital reserves and/or;
2. A  substantial redistribution of financing in the approved capital budget resulting in significant deferments and/or reductions of approved capital projects and/or;
3. Significant increases/additions to operating funds requiring some sizable changes to operating plans.
 - Significant avoidable operating or capital costs and/or revenue losses related to operating or performance inefficiencies or deferred maintenance/rehabilitation.</t>
  </si>
  <si>
    <t xml:space="preserve">Affects of unforeseen events are financially extensive and require any number of the following to maintain safe and desirable service operations, to finance revenue or operating losses and/or pay compensation: 
1. Approval of substantial amounts of additional funds from capital reserves and/or;
2. A major redistribution of financing in the approved capital budget resulting in long-term deferment or cancellations of approved capital projects and/or;
3. Substantial increases/additions to operating funds requiring some significant or major changes to operating plans;
 - Extensive avoidable operating or capital costs and/or revenue losses related to operating or performance inefficiencies or deferred maintenance/rehabilitation.
</t>
  </si>
  <si>
    <t>Consider the  impacts to the natural environment as a result of asset failure, impairment, malfunction, underperformance or insufficiency.</t>
  </si>
  <si>
    <t xml:space="preserve"> - Negligible or no damage to the environment. 
 - Very short-term (&lt;1 month) or no environmental impact.
</t>
  </si>
  <si>
    <t xml:space="preserve"> - Minor damage affecting a localized area.
  - Short‐term impacts to the environment (1 to 6 months).
</t>
  </si>
  <si>
    <t xml:space="preserve"> - Moderate damage affecting a  significant area.
 - Medium-term (6 months to 1 year) impacts.
 - Possible warnings from environmental agencies.</t>
  </si>
  <si>
    <t xml:space="preserve"> - Significant damage affecting a large area.
 - Long-term (1 to 2 years) impacts.
 - Warnings issued and possible fines from environmental agencies.</t>
  </si>
  <si>
    <t xml:space="preserve"> - Extensive damage affecting a widespread area. 
 - Very long-term (&gt; 2 years) or permanent impacts. 
 - Warnings, fines and monitoring actions from environmental agencies.
</t>
  </si>
  <si>
    <t>Consider the impacts to the image and reputation of the municipality, Council and staff from a community or broader public perspective as a result of asset failure, impairment, malfunction, underperformance or insufficiency.</t>
  </si>
  <si>
    <t xml:space="preserve"> - Negligible or no media/social media attention. 
 - Negligible or no community concern.
 - No changes in public trust and confidence of staff and Council. 
</t>
  </si>
  <si>
    <t xml:space="preserve"> - Minor local media/social media attention lasting up to a few days.
 - Minor levels of concern by some residents in the community possibly resulting in some complaints to staff or a local Councillor.
 - Some short-term negative opinion and loss of public confidence in staff and Council.
</t>
  </si>
  <si>
    <t xml:space="preserve"> - Moderate media/social media attention lasting up to a few weeks.
 - Moderate levels of concern by many residents in the community resulting in several complaints and discussions and/or meetings with members of staff and Council.
 - Some lasting negative opinion and  loss of public confidence in staff and Council.</t>
  </si>
  <si>
    <t xml:space="preserve"> - Significant media/social media attention lasting up to several weeks.
 - Significant levels of concern by a large number of residents in the community resulting in many complaints, discussions and meetings with members of staff and Council and possibly a formal public meeting or delegation to Council.
 - Lasting loss of public confidence in staff and Council.
 - Possible calls in the media and/or community for changes in staff or Council.
</t>
  </si>
  <si>
    <t xml:space="preserve"> - Extensive media/social media attention lasting many weeks and possibly regional or national media attention.
 - Extensive levels of concern by a very large number of residents in the community and some external to the community resulting in a high number of complaints, discussions and meetings with members of staff and Council and possibly several formal public meetings and/or several delegations to Council. 
 - Long-term or permanent loss of public confidence in staff and Council.
-  Calls in the media and/or community for changes in staff or Council or possibly an Independent public inquiry.</t>
  </si>
  <si>
    <t>Notes:   1.</t>
  </si>
  <si>
    <t>2.</t>
  </si>
  <si>
    <t>Municipalities may choose to amend consequence ranges and descriptions to suit their public, business and geographic environment</t>
  </si>
  <si>
    <t>Likelihood</t>
  </si>
  <si>
    <t>Score</t>
  </si>
  <si>
    <r>
      <t xml:space="preserve">Asset or Asset Class Conditions </t>
    </r>
    <r>
      <rPr>
        <b/>
        <vertAlign val="superscript"/>
        <sz val="12"/>
        <color theme="0"/>
        <rFont val="Calibri"/>
        <family val="2"/>
        <scheme val="minor"/>
      </rPr>
      <t>1, 2, 3,</t>
    </r>
  </si>
  <si>
    <t>Very Unlikely
&lt; 10%</t>
  </si>
  <si>
    <t>Unlikely
10% - 30%</t>
  </si>
  <si>
    <t>Possible
30% - 60%</t>
  </si>
  <si>
    <t>Likely
60% - 90%</t>
  </si>
  <si>
    <t>Very Likely
&gt;90%</t>
  </si>
  <si>
    <t xml:space="preserve"> Notes:    1.</t>
  </si>
  <si>
    <t>Municipalities may choose to amend ranges and descriptions for each Likelihood.</t>
  </si>
  <si>
    <t>Condition ranges are generally suitable for assets with an estimated useful service life of at least 20 years</t>
  </si>
  <si>
    <t>3.</t>
  </si>
  <si>
    <t>4.</t>
  </si>
  <si>
    <t>"Standards" can include those set through internal policy, be a design or material standard, be a factor or measure as part of an Asset Levels of Service, or be an Asset Level of Service itself.</t>
  </si>
  <si>
    <t>ALOS</t>
  </si>
  <si>
    <t>Operational Functionality</t>
  </si>
  <si>
    <t>Capacity to Meet Demands</t>
  </si>
  <si>
    <t>Environmental Resiliency</t>
  </si>
  <si>
    <t>Health and Safety</t>
  </si>
  <si>
    <r>
      <t>Range of Possible Failures</t>
    </r>
    <r>
      <rPr>
        <b/>
        <vertAlign val="superscript"/>
        <sz val="11"/>
        <color theme="1"/>
        <rFont val="Calibri"/>
        <family val="2"/>
        <scheme val="minor"/>
      </rPr>
      <t>1</t>
    </r>
  </si>
  <si>
    <t>Notes:</t>
  </si>
  <si>
    <t>1.</t>
  </si>
  <si>
    <r>
      <t xml:space="preserve">Rank the severity of the applicable consequences using the </t>
    </r>
    <r>
      <rPr>
        <b/>
        <sz val="11"/>
        <color theme="1"/>
        <rFont val="Calibri"/>
        <family val="2"/>
        <scheme val="minor"/>
      </rPr>
      <t>Consequence Table</t>
    </r>
    <r>
      <rPr>
        <sz val="11"/>
        <color theme="1"/>
        <rFont val="Calibri"/>
        <family val="2"/>
        <scheme val="minor"/>
      </rPr>
      <t>.</t>
    </r>
  </si>
  <si>
    <t xml:space="preserve">Condition </t>
  </si>
  <si>
    <t>Operational Resiliency</t>
  </si>
  <si>
    <t xml:space="preserve"> - Public complaints 
 - Local media coverage
 - Poor perception of municipal services and the municipality</t>
  </si>
  <si>
    <t>Asset Types</t>
  </si>
  <si>
    <t xml:space="preserve"> - Lawsuits
 - Insurance Claims 
 - Reactive repair and/or replacement costs
 - Capital costs to rectify deficiencies
</t>
  </si>
  <si>
    <t>Municipal Buildings and Property including:
 - Town Hall
 - Community Centres
 - Administration Buildings
 - Fire Halls
 - Operations Works Yards
 - Treatment Plants
 - Pumping Stations
 - Maintenance Buildings</t>
  </si>
  <si>
    <t xml:space="preserve"> - Personal  injury
 - Possible death</t>
  </si>
  <si>
    <t xml:space="preserve">Insufficient capacity to meet minimum service demands including:
 - Meeting rooms
 - Common areas
 - Elevators
 - Areas servicing the public
 - Offices/staff working areas
 - Kitchens
 - Staff rooms and eating areas
 - Recreational services areas
 - Parking areas
 Utility services capacity:
 - sanitary sewer
 - water
 - storm water drainage
 - electricity
</t>
  </si>
  <si>
    <t xml:space="preserve">  - HVAC systems are inefficient, and/or providing inconsistent and uncomfortable temperatures
 - Exterior and interior lighting is inadequate and inefficient
 - Elevator systems are operating poorly 
 - Inadequate or poorly operating fire protection systems
 - Inadequate building and/or room layout for services being provided
 - Wayfinding is poor and inefficient
 - Public access is difficult
 - Building design does not comply with applicable Provincial and Municipal Codes (Ministry of Labour, Building, Fire and Electrical, ADOA) 
 - Wi-Fi/Internet access is poor or unavailable
 - Inefficient energy use
</t>
  </si>
  <si>
    <r>
      <rPr>
        <b/>
        <sz val="11"/>
        <color theme="1"/>
        <rFont val="Calibri"/>
        <family val="2"/>
        <scheme val="minor"/>
      </rPr>
      <t xml:space="preserve">Structural Components including building, property and utilities:
</t>
    </r>
    <r>
      <rPr>
        <sz val="11"/>
        <color theme="1"/>
        <rFont val="Calibri"/>
        <family val="2"/>
        <scheme val="minor"/>
      </rPr>
      <t xml:space="preserve"> - Spalling and cracking
 - Leaks
 - Loss of structural capacity
 - Collapse</t>
    </r>
    <r>
      <rPr>
        <b/>
        <sz val="11"/>
        <color theme="1"/>
        <rFont val="Calibri"/>
        <family val="2"/>
        <scheme val="minor"/>
      </rPr>
      <t xml:space="preserve">
Mechanical and Electrical Components including building, property and utilities:</t>
    </r>
    <r>
      <rPr>
        <sz val="11"/>
        <color theme="1"/>
        <rFont val="Calibri"/>
        <family val="2"/>
        <scheme val="minor"/>
      </rPr>
      <t xml:space="preserve">
 - Mechanical and electrical failure
 - Reduced or loss of operability</t>
    </r>
  </si>
  <si>
    <t xml:space="preserve"> - Lawsuits
 - Insurance Claims 
 - Fines
 - Reactive repair and/or replacement costs
 - Higher O&amp;M costs
 - Operating/energy cost inefficiencies
 - Capital costs to rectify deficiencies
 - Lost revenues from public use fees and tourism
</t>
  </si>
  <si>
    <r>
      <t>Possible Consequences</t>
    </r>
    <r>
      <rPr>
        <b/>
        <vertAlign val="superscript"/>
        <sz val="11"/>
        <color theme="1"/>
        <rFont val="Calibri"/>
        <family val="2"/>
        <scheme val="minor"/>
      </rPr>
      <t>1, 2</t>
    </r>
  </si>
  <si>
    <t>Combined Average Condition and Performance ALOS Risks and Total Costs</t>
  </si>
  <si>
    <r>
      <t xml:space="preserve">Measuring Performance and associated Likelihood of Failure may be a blend of different performance conditions.  Use the </t>
    </r>
    <r>
      <rPr>
        <b/>
        <sz val="11"/>
        <color theme="1"/>
        <rFont val="Calibri"/>
        <family val="2"/>
        <scheme val="minor"/>
      </rPr>
      <t>Asset Class Performance Evaluation</t>
    </r>
    <r>
      <rPr>
        <sz val="11"/>
        <color theme="1"/>
        <rFont val="Calibri"/>
        <family val="2"/>
        <scheme val="minor"/>
      </rPr>
      <t xml:space="preserve"> and</t>
    </r>
    <r>
      <rPr>
        <b/>
        <sz val="11"/>
        <color theme="1"/>
        <rFont val="Calibri"/>
        <family val="2"/>
        <scheme val="minor"/>
      </rPr>
      <t xml:space="preserve"> Asset Performance Evaluation Matrices </t>
    </r>
    <r>
      <rPr>
        <sz val="11"/>
        <color theme="1"/>
        <rFont val="Calibri"/>
        <family val="2"/>
        <scheme val="minor"/>
      </rPr>
      <t>to assist with measuring Asset Class and individual asset performance and the associated Likelihood of Failure.  The matrices are included as part of the Asset Levels of Service packages (Tabs 7, 8, 9)</t>
    </r>
  </si>
  <si>
    <t xml:space="preserve"> - Lawsuits
 - Insurance Claims 
 - Reactive repair and/or replacement costs
 - Higher O&amp;M costs
 - Capital costs to rectify deficiencies
 - Lost revenues from public use fees and tourism
 - Lost opportunity costs (e.g. added costs for full system replacement in lieu more cost-effective maintenance)</t>
  </si>
  <si>
    <t>Consider the impacts to infrastructure integrity, community service functions, and municipal operations as a result of asset failure, impairment, malfunction, underperformance or insufficiency.</t>
  </si>
  <si>
    <t xml:space="preserve"> - Negligible interruption/impairment of services. 
 - Integrity of sevices/ infrastructure is unaffected
 - Limited to a few people or residences in the community.
 - Nonessential services are affected for up to a few hours.
 - Operations of critical assets are unaffected. 
 - Little or no dissatisfaction with community services.
</t>
  </si>
  <si>
    <t xml:space="preserve"> - Moderate interruption/impairment of services. 
 -  Moderate affect to integrity of services/infrastructure
 - Affects a sizable area, many people or residences in the community.
 - Nonessential services are affected for up to a week and/or essential services for up to one day.
 - Operations of critical assets may be affected for up to one day.
 - Some lasting dissatisfaction with services in the community leading to several or many complaints from the public to staff and Council.
</t>
  </si>
  <si>
    <t xml:space="preserve"> - Significant interruption/ impairment of services. 
 -  Significant affect to integrity of services/infrastructure
 - Affects a large area, population or number of residences in the community.
 - Nonessential services are affected for up to a few weeks and/or essential services for up to several days.
 - Operations of critical assets may be affected for up to several days
 - Lasting and broad dissatisfaction with services in the community leading to high numbers of complaints from the public to staff and Council.
 - Possible compliance breach resulting in issuance of corrective orders by external agencies. </t>
  </si>
  <si>
    <t xml:space="preserve"> - Minor interruption/impairment of services. 
 - Minor affect to integrity of services/infrastructure
 - Affects an isolated area, some people or residences in the community.
 - Nonessential services are affected for up to one day and/or essential services for up to a few hours.
 - Operations of critical assets may be affected for up to a few hours.
 - Some short-term dissatisfaction with services in the community possibly resulting in a few complaints from the public to staff or a local Councillor.
</t>
  </si>
  <si>
    <t xml:space="preserve"> - Extensive interruption/impairment of services.
 -  Extensive affect to integrity of services/infrastructure
 - Affects a very large area, population or number of residences in the community. 
 - Nonessential services are affected for several weeks and/or essential services for a week or more.
 - Operations of critical assets may be affected for a week or more.
 - Long-term community-wide dissatisfaction with services leading to calls for changes in Council and staff.
 - Possible compliance breach resulting in issuance of corrective orders, sanctioning actions or removal of operating licence by external agencies.
</t>
  </si>
  <si>
    <t xml:space="preserve">Use the Consequence Table, to determine the severity of a risk event due to asset failure, impairment, malfunction, underperformance, insufficiency or misuse.  See the applicable "Risk Universe" for examples of such failures and potential consequences.  </t>
  </si>
  <si>
    <t xml:space="preserve">Loss of: 
 - Building use/function/services
 - Heating and air conditioning
 - Lighting
 - Elevators
 - Water and sanitary services
 - Fire protection systems
 - Security systems
</t>
  </si>
  <si>
    <t xml:space="preserve">Inadequate or poorly functioning:
 - Building use/function/services
 - Heating and air conditioning
 - Lighting
 - Elevators
 - Water and sanitary services
 - Fire protection systems
 - Security systems
 - Public accessibility and use
Also:
 - Compliance issues
</t>
  </si>
  <si>
    <t>Inadequate or poorly functioning:
 - Building use/function/services
 - Heating and air conditioning
 - Lighting
 - Elevators
 - Water and sanitary services
 - Fire protection systems
 - Security systems
 - Public accessibility and use</t>
  </si>
  <si>
    <t xml:space="preserve"> - Capital costs to rectify deficiencies
 - Higher O&amp;M costs
 - Lost revenues from public use fees and tourism</t>
  </si>
  <si>
    <t xml:space="preserve"> - Reactive repair and/or replacement costs
 - Capital costs to rectify deficiencies
 - Lost revenues from public use fees and tourism
</t>
  </si>
  <si>
    <t>Not all failures and consequences are applicable to all situations or to all asset types, nor is this an exhaustive list of failures and consequences. Expand upon these examples through your own municipal experiences.</t>
  </si>
  <si>
    <r>
      <rPr>
        <b/>
        <sz val="11"/>
        <color theme="1"/>
        <rFont val="Calibri"/>
        <family val="2"/>
        <scheme val="minor"/>
      </rPr>
      <t xml:space="preserve">Condition
</t>
    </r>
    <r>
      <rPr>
        <sz val="11"/>
        <color theme="1"/>
        <rFont val="Calibri"/>
        <family val="2"/>
        <scheme val="minor"/>
      </rPr>
      <t>The assets may be in</t>
    </r>
    <r>
      <rPr>
        <b/>
        <sz val="11"/>
        <color theme="1"/>
        <rFont val="Calibri"/>
        <family val="2"/>
        <scheme val="minor"/>
      </rPr>
      <t xml:space="preserve"> Very Good </t>
    </r>
    <r>
      <rPr>
        <sz val="11"/>
        <color theme="1"/>
        <rFont val="Calibri"/>
        <family val="2"/>
        <scheme val="minor"/>
      </rPr>
      <t>or</t>
    </r>
    <r>
      <rPr>
        <b/>
        <sz val="11"/>
        <color theme="1"/>
        <rFont val="Calibri"/>
        <family val="2"/>
        <scheme val="minor"/>
      </rPr>
      <t xml:space="preserve"> Good </t>
    </r>
    <r>
      <rPr>
        <sz val="11"/>
        <color theme="1"/>
        <rFont val="Calibri"/>
        <family val="2"/>
        <scheme val="minor"/>
      </rPr>
      <t>condition (depending on asset type).</t>
    </r>
    <r>
      <rPr>
        <b/>
        <sz val="11"/>
        <color theme="1"/>
        <rFont val="Calibri"/>
        <family val="2"/>
        <scheme val="minor"/>
      </rPr>
      <t xml:space="preserve">
</t>
    </r>
    <r>
      <rPr>
        <sz val="11"/>
        <color theme="1"/>
        <rFont val="Calibri"/>
        <family val="2"/>
        <scheme val="minor"/>
      </rPr>
      <t xml:space="preserve">The estimated useful service life/adequacy or estimated remaining useful service life/adequacy is </t>
    </r>
    <r>
      <rPr>
        <b/>
        <sz val="11"/>
        <color theme="1"/>
        <rFont val="Calibri"/>
        <family val="2"/>
        <scheme val="minor"/>
      </rPr>
      <t>greater than 20 years</t>
    </r>
    <r>
      <rPr>
        <sz val="11"/>
        <color theme="1"/>
        <rFont val="Calibri"/>
        <family val="2"/>
        <scheme val="minor"/>
      </rPr>
      <t>.</t>
    </r>
  </si>
  <si>
    <r>
      <t xml:space="preserve">Condition
</t>
    </r>
    <r>
      <rPr>
        <sz val="11"/>
        <color theme="1"/>
        <rFont val="Calibri"/>
        <family val="2"/>
        <scheme val="minor"/>
      </rPr>
      <t xml:space="preserve">The assets may be in a </t>
    </r>
    <r>
      <rPr>
        <b/>
        <sz val="11"/>
        <color theme="1"/>
        <rFont val="Calibri"/>
        <family val="2"/>
        <scheme val="minor"/>
      </rPr>
      <t>Very Good,</t>
    </r>
    <r>
      <rPr>
        <sz val="11"/>
        <color theme="1"/>
        <rFont val="Calibri"/>
        <family val="2"/>
        <scheme val="minor"/>
      </rPr>
      <t xml:space="preserve">  </t>
    </r>
    <r>
      <rPr>
        <b/>
        <sz val="11"/>
        <color theme="1"/>
        <rFont val="Calibri"/>
        <family val="2"/>
        <scheme val="minor"/>
      </rPr>
      <t xml:space="preserve">Good </t>
    </r>
    <r>
      <rPr>
        <sz val="11"/>
        <color theme="1"/>
        <rFont val="Calibri"/>
        <family val="2"/>
        <scheme val="minor"/>
      </rPr>
      <t>or</t>
    </r>
    <r>
      <rPr>
        <b/>
        <sz val="11"/>
        <color theme="1"/>
        <rFont val="Calibri"/>
        <family val="2"/>
        <scheme val="minor"/>
      </rPr>
      <t xml:space="preserve"> Fair </t>
    </r>
    <r>
      <rPr>
        <sz val="11"/>
        <color theme="1"/>
        <rFont val="Calibri"/>
        <family val="2"/>
        <scheme val="minor"/>
      </rPr>
      <t xml:space="preserve">condition (depending on asset type).
The estimated useful service life/adequacy or estimated remaining useful service life/adequacy </t>
    </r>
    <r>
      <rPr>
        <b/>
        <sz val="11"/>
        <color theme="1"/>
        <rFont val="Calibri"/>
        <family val="2"/>
        <scheme val="minor"/>
      </rPr>
      <t>11 to 20 years</t>
    </r>
    <r>
      <rPr>
        <sz val="11"/>
        <color theme="1"/>
        <rFont val="Calibri"/>
        <family val="2"/>
        <scheme val="minor"/>
      </rPr>
      <t>.</t>
    </r>
  </si>
  <si>
    <r>
      <rPr>
        <b/>
        <sz val="11"/>
        <color theme="1"/>
        <rFont val="Calibri"/>
        <family val="2"/>
        <scheme val="minor"/>
      </rPr>
      <t>Condition</t>
    </r>
    <r>
      <rPr>
        <sz val="11"/>
        <color theme="1"/>
        <rFont val="Calibri"/>
        <family val="2"/>
        <scheme val="minor"/>
      </rPr>
      <t xml:space="preserve">
The assets may be in a </t>
    </r>
    <r>
      <rPr>
        <b/>
        <sz val="11"/>
        <color theme="1"/>
        <rFont val="Calibri"/>
        <family val="2"/>
        <scheme val="minor"/>
      </rPr>
      <t>Good</t>
    </r>
    <r>
      <rPr>
        <sz val="11"/>
        <color theme="1"/>
        <rFont val="Calibri"/>
        <family val="2"/>
        <scheme val="minor"/>
      </rPr>
      <t xml:space="preserve">, </t>
    </r>
    <r>
      <rPr>
        <b/>
        <sz val="11"/>
        <color theme="1"/>
        <rFont val="Calibri"/>
        <family val="2"/>
        <scheme val="minor"/>
      </rPr>
      <t>Fair</t>
    </r>
    <r>
      <rPr>
        <sz val="11"/>
        <color theme="1"/>
        <rFont val="Calibri"/>
        <family val="2"/>
        <scheme val="minor"/>
      </rPr>
      <t xml:space="preserve"> or </t>
    </r>
    <r>
      <rPr>
        <b/>
        <sz val="11"/>
        <color theme="1"/>
        <rFont val="Calibri"/>
        <family val="2"/>
        <scheme val="minor"/>
      </rPr>
      <t xml:space="preserve">Poor </t>
    </r>
    <r>
      <rPr>
        <sz val="11"/>
        <color theme="1"/>
        <rFont val="Calibri"/>
        <family val="2"/>
        <scheme val="minor"/>
      </rPr>
      <t xml:space="preserve">condition (depending on asset type).
The estimated useful service life/adequacy or estimated remaining useful service life/adequacy </t>
    </r>
    <r>
      <rPr>
        <b/>
        <sz val="11"/>
        <color theme="1"/>
        <rFont val="Calibri"/>
        <family val="2"/>
        <scheme val="minor"/>
      </rPr>
      <t>6 to 10 years</t>
    </r>
    <r>
      <rPr>
        <sz val="11"/>
        <color theme="1"/>
        <rFont val="Calibri"/>
        <family val="2"/>
        <scheme val="minor"/>
      </rPr>
      <t>.</t>
    </r>
  </si>
  <si>
    <r>
      <t xml:space="preserve">Condition
</t>
    </r>
    <r>
      <rPr>
        <sz val="11"/>
        <color theme="1"/>
        <rFont val="Calibri"/>
        <family val="2"/>
        <scheme val="minor"/>
      </rPr>
      <t xml:space="preserve">The assets may be in a </t>
    </r>
    <r>
      <rPr>
        <b/>
        <sz val="11"/>
        <color theme="1"/>
        <rFont val="Calibri"/>
        <family val="2"/>
        <scheme val="minor"/>
      </rPr>
      <t>Fair,</t>
    </r>
    <r>
      <rPr>
        <sz val="11"/>
        <color theme="1"/>
        <rFont val="Calibri"/>
        <family val="2"/>
        <scheme val="minor"/>
      </rPr>
      <t xml:space="preserve"> </t>
    </r>
    <r>
      <rPr>
        <b/>
        <sz val="11"/>
        <color theme="1"/>
        <rFont val="Calibri"/>
        <family val="2"/>
        <scheme val="minor"/>
      </rPr>
      <t>Poor</t>
    </r>
    <r>
      <rPr>
        <sz val="11"/>
        <color theme="1"/>
        <rFont val="Calibri"/>
        <family val="2"/>
        <scheme val="minor"/>
      </rPr>
      <t xml:space="preserve"> or </t>
    </r>
    <r>
      <rPr>
        <b/>
        <sz val="11"/>
        <color theme="1"/>
        <rFont val="Calibri"/>
        <family val="2"/>
        <scheme val="minor"/>
      </rPr>
      <t>Very Poor</t>
    </r>
    <r>
      <rPr>
        <sz val="11"/>
        <color theme="1"/>
        <rFont val="Calibri"/>
        <family val="2"/>
        <scheme val="minor"/>
      </rPr>
      <t xml:space="preserve"> condition (depending on asset type).</t>
    </r>
    <r>
      <rPr>
        <b/>
        <sz val="11"/>
        <color theme="1"/>
        <rFont val="Calibri"/>
        <family val="2"/>
        <scheme val="minor"/>
      </rPr>
      <t xml:space="preserve">
</t>
    </r>
    <r>
      <rPr>
        <sz val="11"/>
        <color theme="1"/>
        <rFont val="Calibri"/>
        <family val="2"/>
        <scheme val="minor"/>
      </rPr>
      <t xml:space="preserve">The estimated useful service life/adequacy or estimated remaining useful service life/adequacy is </t>
    </r>
    <r>
      <rPr>
        <b/>
        <sz val="11"/>
        <color theme="1"/>
        <rFont val="Calibri"/>
        <family val="2"/>
        <scheme val="minor"/>
      </rPr>
      <t>1 to 5 years.</t>
    </r>
  </si>
  <si>
    <r>
      <rPr>
        <b/>
        <sz val="11"/>
        <rFont val="Calibri"/>
        <family val="2"/>
        <scheme val="minor"/>
      </rPr>
      <t xml:space="preserve">Condition
</t>
    </r>
    <r>
      <rPr>
        <sz val="11"/>
        <rFont val="Calibri"/>
        <family val="2"/>
        <scheme val="minor"/>
      </rPr>
      <t xml:space="preserve">The assets may be in a </t>
    </r>
    <r>
      <rPr>
        <b/>
        <sz val="11"/>
        <rFont val="Calibri"/>
        <family val="2"/>
        <scheme val="minor"/>
      </rPr>
      <t>Poor,</t>
    </r>
    <r>
      <rPr>
        <sz val="11"/>
        <rFont val="Calibri"/>
        <family val="2"/>
        <scheme val="minor"/>
      </rPr>
      <t xml:space="preserve"> </t>
    </r>
    <r>
      <rPr>
        <b/>
        <sz val="11"/>
        <rFont val="Calibri"/>
        <family val="2"/>
        <scheme val="minor"/>
      </rPr>
      <t xml:space="preserve">Very Poor </t>
    </r>
    <r>
      <rPr>
        <sz val="11"/>
        <rFont val="Calibri"/>
        <family val="2"/>
        <scheme val="minor"/>
      </rPr>
      <t xml:space="preserve">or </t>
    </r>
    <r>
      <rPr>
        <b/>
        <sz val="11"/>
        <rFont val="Calibri"/>
        <family val="2"/>
        <scheme val="minor"/>
      </rPr>
      <t xml:space="preserve">Failed </t>
    </r>
    <r>
      <rPr>
        <sz val="11"/>
        <rFont val="Calibri"/>
        <family val="2"/>
        <scheme val="minor"/>
      </rPr>
      <t xml:space="preserve">condition (depending on asset type).
The estimated useful service life/adequacy or estimated remaining useful service life/adequacy is </t>
    </r>
    <r>
      <rPr>
        <b/>
        <sz val="11"/>
        <rFont val="Calibri"/>
        <family val="2"/>
        <scheme val="minor"/>
      </rPr>
      <t>less than 1 year or expired</t>
    </r>
    <r>
      <rPr>
        <sz val="11"/>
        <rFont val="Calibri"/>
        <family val="2"/>
        <scheme val="minor"/>
      </rPr>
      <t>.</t>
    </r>
  </si>
  <si>
    <r>
      <rPr>
        <b/>
        <sz val="11"/>
        <rFont val="Calibri"/>
        <family val="2"/>
        <scheme val="minor"/>
      </rPr>
      <t>Overall Performance - Very Poor</t>
    </r>
    <r>
      <rPr>
        <sz val="11"/>
        <rFont val="Calibri"/>
        <family val="2"/>
        <scheme val="minor"/>
      </rPr>
      <t xml:space="preserve"> - Does not meet performance requirements.
</t>
    </r>
    <r>
      <rPr>
        <b/>
        <sz val="11"/>
        <rFont val="Calibri"/>
        <family val="2"/>
        <scheme val="minor"/>
      </rPr>
      <t xml:space="preserve">Operations: </t>
    </r>
    <r>
      <rPr>
        <sz val="11"/>
        <rFont val="Calibri"/>
        <family val="2"/>
        <scheme val="minor"/>
      </rPr>
      <t xml:space="preserve">
- Operational ability to meet current minimum community service level requirements is deficient and unsustainable with performance significantly and continuously below minimum service and efficiency requirements.
 - Operational problems are serious and ongoing.
 - There are noticeable and possibly significant affects to community service levels and/or stakeholders.
 - Does not meet essential or critical Regulations and/or Standards</t>
    </r>
    <r>
      <rPr>
        <vertAlign val="superscript"/>
        <sz val="11"/>
        <rFont val="Calibri"/>
        <family val="2"/>
        <scheme val="minor"/>
      </rPr>
      <t>4</t>
    </r>
    <r>
      <rPr>
        <sz val="11"/>
        <rFont val="Calibri"/>
        <family val="2"/>
        <scheme val="minor"/>
      </rPr>
      <t xml:space="preserve">, and "grandfathering" cannot be permitted either by Regulation or due to safety or practical concerns.
 - Many desirable and several required elements are missing. 
 - Technology is obsolete and/or non-functional and replacement parts may be unavailable.
</t>
    </r>
    <r>
      <rPr>
        <b/>
        <sz val="11"/>
        <rFont val="Calibri"/>
        <family val="2"/>
        <scheme val="minor"/>
      </rPr>
      <t>Capacity to Meet Demands:</t>
    </r>
    <r>
      <rPr>
        <sz val="11"/>
        <rFont val="Calibri"/>
        <family val="2"/>
        <scheme val="minor"/>
      </rPr>
      <t xml:space="preserve">
 - Capacity is significantly and continuously below demands and/or minimum community service level requirements.
 - Operational problems related to lack of capacity are serious and ongoing.
 - There are noticeable and possibly significant affects to community service levels and/or stakeholders.
</t>
    </r>
    <r>
      <rPr>
        <b/>
        <sz val="11"/>
        <rFont val="Calibri"/>
        <family val="2"/>
        <scheme val="minor"/>
      </rPr>
      <t>Resiliency:</t>
    </r>
    <r>
      <rPr>
        <sz val="11"/>
        <rFont val="Calibri"/>
        <family val="2"/>
        <scheme val="minor"/>
      </rPr>
      <t xml:space="preserve">
 - Provides marginal or no emergency or service safeguard requirements for back-up systems, spare capacity, alternative supply or system/asset security.
  - Marginal or no resiliency/protection from most or all foreseeable environmental or security threats.</t>
    </r>
  </si>
  <si>
    <r>
      <rPr>
        <b/>
        <sz val="11"/>
        <color theme="1"/>
        <rFont val="Calibri"/>
        <family val="2"/>
        <scheme val="minor"/>
      </rPr>
      <t xml:space="preserve">Overall Performance - Poor </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Partially meets performance requirements.
</t>
    </r>
    <r>
      <rPr>
        <b/>
        <sz val="11"/>
        <color theme="1"/>
        <rFont val="Calibri"/>
        <family val="2"/>
        <scheme val="minor"/>
      </rPr>
      <t>Operations:</t>
    </r>
    <r>
      <rPr>
        <sz val="11"/>
        <color theme="1"/>
        <rFont val="Calibri"/>
        <family val="2"/>
        <scheme val="minor"/>
      </rPr>
      <t xml:space="preserve">
 - Operations have limited ability to meet current minimum community service level requirements with performance frequently below minimum service and efficiency requirements.
 - Significant operational problems are evident and can occur frequently.
 - There are noticeable and possibly moderate affects to community service levels and/or stakeholders.
 - May not meet or partially meets essential Regulations and/or Standards</t>
    </r>
    <r>
      <rPr>
        <vertAlign val="superscript"/>
        <sz val="11"/>
        <color theme="1"/>
        <rFont val="Calibri"/>
        <family val="2"/>
        <scheme val="minor"/>
      </rPr>
      <t>4</t>
    </r>
    <r>
      <rPr>
        <sz val="11"/>
        <color theme="1"/>
        <rFont val="Calibri"/>
        <family val="2"/>
        <scheme val="minor"/>
      </rPr>
      <t xml:space="preserve"> which may not be permitted "grandfathering" by Regulation or are unsafe or impractical to continue "grandfathering".
 - Several desirable elements and one or two required elements are missing. 
 - Technology is nearing obsolescence. 
</t>
    </r>
    <r>
      <rPr>
        <b/>
        <sz val="11"/>
        <color theme="1"/>
        <rFont val="Calibri"/>
        <family val="2"/>
        <scheme val="minor"/>
      </rPr>
      <t>Capacity to Meet Demands:</t>
    </r>
    <r>
      <rPr>
        <sz val="11"/>
        <color theme="1"/>
        <rFont val="Calibri"/>
        <family val="2"/>
        <scheme val="minor"/>
      </rPr>
      <t xml:space="preserve">
 - Capacity is frequently below demands and/or minimum community service level requirements.
 - Significant operational problems related to lack of capacity are evident and can occur frequently.
 - There are noticeable and possibly moderate affects to community service levels and/or stakeholders.
</t>
    </r>
    <r>
      <rPr>
        <b/>
        <sz val="11"/>
        <color theme="1"/>
        <rFont val="Calibri"/>
        <family val="2"/>
        <scheme val="minor"/>
      </rPr>
      <t>Resiliency:</t>
    </r>
    <r>
      <rPr>
        <sz val="11"/>
        <color theme="1"/>
        <rFont val="Calibri"/>
        <family val="2"/>
        <scheme val="minor"/>
      </rPr>
      <t xml:space="preserve">
 -  Provides partial but inadequate emergency or service safeguard requirements for back-up systems, spare capacity, alternative supply or system/asset security.
  - Partial but inadequate resiliency/protection from most foreseeable environmental or security threats.</t>
    </r>
  </si>
  <si>
    <r>
      <t>Overall Performance - Fair</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Just meets performance requirements with some limitations.</t>
    </r>
    <r>
      <rPr>
        <b/>
        <sz val="11"/>
        <color theme="1"/>
        <rFont val="Calibri"/>
        <family val="2"/>
        <scheme val="minor"/>
      </rPr>
      <t xml:space="preserve">
Operations:</t>
    </r>
    <r>
      <rPr>
        <sz val="11"/>
        <color theme="1"/>
        <rFont val="Calibri"/>
        <family val="2"/>
        <scheme val="minor"/>
      </rPr>
      <t xml:space="preserve">
 - Operations just meet/essentially satisfy the current minimum community service level requirements with possibly occasional or minor constraints, and/or some inefficiencies and ineffectiveness present.
 - Operational problems may occur more frequently.
 - There may be some minor or modest affects to community service levels and/or stakeholders.
</t>
    </r>
    <r>
      <rPr>
        <b/>
        <sz val="11"/>
        <color theme="1"/>
        <rFont val="Calibri"/>
        <family val="2"/>
        <scheme val="minor"/>
      </rPr>
      <t xml:space="preserve"> </t>
    </r>
    <r>
      <rPr>
        <sz val="11"/>
        <color theme="1"/>
        <rFont val="Calibri"/>
        <family val="2"/>
        <scheme val="minor"/>
      </rPr>
      <t>- Meets essential regulations and/or Standards</t>
    </r>
    <r>
      <rPr>
        <vertAlign val="superscript"/>
        <sz val="11"/>
        <color theme="1"/>
        <rFont val="Calibri"/>
        <family val="2"/>
        <scheme val="minor"/>
      </rPr>
      <t>4</t>
    </r>
    <r>
      <rPr>
        <sz val="11"/>
        <color theme="1"/>
        <rFont val="Calibri"/>
        <family val="2"/>
        <scheme val="minor"/>
      </rPr>
      <t xml:space="preserve"> with "grandfathering"  where permitted by Regulation for certain standards.
 - A few desirable elements and one or two required elements are missing. 
 - Technology is adequate but may not be efficient.
</t>
    </r>
    <r>
      <rPr>
        <b/>
        <sz val="11"/>
        <color theme="1"/>
        <rFont val="Calibri"/>
        <family val="2"/>
        <scheme val="minor"/>
      </rPr>
      <t>Capacity to Meet Demands:</t>
    </r>
    <r>
      <rPr>
        <sz val="11"/>
        <color theme="1"/>
        <rFont val="Calibri"/>
        <family val="2"/>
        <scheme val="minor"/>
      </rPr>
      <t xml:space="preserve">
 - Capacity just meets/essentially satisfies current demands and minimum community service level requirements, possibly with occasional or minor constraints and/or reduced efficiency.
 - Operational problems related to capacity may occur more frequently .
 - There may be some minor or modest affects to community service levels and/or stakeholders.</t>
    </r>
    <r>
      <rPr>
        <b/>
        <sz val="11"/>
        <color theme="1"/>
        <rFont val="Calibri"/>
        <family val="2"/>
        <scheme val="minor"/>
      </rPr>
      <t xml:space="preserve">
Resiliency:</t>
    </r>
    <r>
      <rPr>
        <sz val="11"/>
        <color theme="1"/>
        <rFont val="Calibri"/>
        <family val="2"/>
        <scheme val="minor"/>
      </rPr>
      <t xml:space="preserve">
 - Provides acceptable but limited emergency or service safeguard requirements for back-up systems, spare capacity, alternative supply or system/asset security.
  - Limited resiliency/protection from many foreseeable environmental or security threats.</t>
    </r>
  </si>
  <si>
    <r>
      <rPr>
        <b/>
        <sz val="11"/>
        <color theme="1"/>
        <rFont val="Calibri"/>
        <family val="2"/>
        <scheme val="minor"/>
      </rPr>
      <t xml:space="preserve">Overall Performance - Good </t>
    </r>
    <r>
      <rPr>
        <sz val="11"/>
        <color theme="1"/>
        <rFont val="Calibri"/>
        <family val="2"/>
        <scheme val="minor"/>
      </rPr>
      <t>-</t>
    </r>
    <r>
      <rPr>
        <b/>
        <sz val="11"/>
        <color theme="1"/>
        <rFont val="Calibri"/>
        <family val="2"/>
        <scheme val="minor"/>
      </rPr>
      <t xml:space="preserve"> </t>
    </r>
    <r>
      <rPr>
        <sz val="11"/>
        <color theme="1"/>
        <rFont val="Calibri"/>
        <family val="2"/>
        <scheme val="minor"/>
      </rPr>
      <t>Meets performance requirements.</t>
    </r>
    <r>
      <rPr>
        <b/>
        <sz val="11"/>
        <color theme="1"/>
        <rFont val="Calibri"/>
        <family val="2"/>
        <scheme val="minor"/>
      </rPr>
      <t xml:space="preserve">
Operations:</t>
    </r>
    <r>
      <rPr>
        <sz val="11"/>
        <color theme="1"/>
        <rFont val="Calibri"/>
        <family val="2"/>
        <scheme val="minor"/>
      </rPr>
      <t xml:space="preserve">
 - Operations meet current minimum community service level requirements in an efficient and effective manner.
 - Occasional operational problems may be experienced.
 - Complies with Regulations and/or Standards</t>
    </r>
    <r>
      <rPr>
        <vertAlign val="superscript"/>
        <sz val="11"/>
        <color theme="1"/>
        <rFont val="Calibri"/>
        <family val="2"/>
        <scheme val="minor"/>
      </rPr>
      <t>4</t>
    </r>
    <r>
      <rPr>
        <sz val="11"/>
        <color theme="1"/>
        <rFont val="Calibri"/>
        <family val="2"/>
        <scheme val="minor"/>
      </rPr>
      <t xml:space="preserve"> with possibly some "grandfathering" where permitted by Regulation for certain standards.
 - A few desirable elements may be missing, but all required elements are present. 
 - Technology is industry standard.
</t>
    </r>
    <r>
      <rPr>
        <b/>
        <sz val="11"/>
        <color theme="1"/>
        <rFont val="Calibri"/>
        <family val="2"/>
        <scheme val="minor"/>
      </rPr>
      <t>Capacity to Meet Demands:</t>
    </r>
    <r>
      <rPr>
        <sz val="11"/>
        <color theme="1"/>
        <rFont val="Calibri"/>
        <family val="2"/>
        <scheme val="minor"/>
      </rPr>
      <t xml:space="preserve">
 - Capacity meets current demands and minimum community service level requirements.
 - Minor and occasional operational problems related to capacity may be experienced. 
 - No noticeable affects on overall community service levels and/or stakeholders.
</t>
    </r>
    <r>
      <rPr>
        <b/>
        <sz val="11"/>
        <color theme="1"/>
        <rFont val="Calibri"/>
        <family val="2"/>
        <scheme val="minor"/>
      </rPr>
      <t>Resiliency:</t>
    </r>
    <r>
      <rPr>
        <sz val="11"/>
        <color theme="1"/>
        <rFont val="Calibri"/>
        <family val="2"/>
        <scheme val="minor"/>
      </rPr>
      <t xml:space="preserve">
 - Meets the minimum emergency or service safeguard requirements for back-up systems, spare capacity, alternative supply or system/asset security.
 - Resiliency/protection from almost all foreseeable environmental or security threats.</t>
    </r>
  </si>
  <si>
    <r>
      <t>Performance - Very Good</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Exceeds or fully meets performance requirements.</t>
    </r>
    <r>
      <rPr>
        <b/>
        <sz val="11"/>
        <color theme="1"/>
        <rFont val="Calibri"/>
        <family val="2"/>
        <scheme val="minor"/>
      </rPr>
      <t xml:space="preserve">
Operations:</t>
    </r>
    <r>
      <rPr>
        <sz val="11"/>
        <color theme="1"/>
        <rFont val="Calibri"/>
        <family val="2"/>
        <scheme val="minor"/>
      </rPr>
      <t xml:space="preserve">
 - Operations fully meet or exceed current minimum community service level requirements in a fully efficient and effective manner.
 - No operational problems experienced.
 - Fully complies with current Regulations and/or Standards</t>
    </r>
    <r>
      <rPr>
        <vertAlign val="superscript"/>
        <sz val="11"/>
        <color theme="1"/>
        <rFont val="Calibri"/>
        <family val="2"/>
        <scheme val="minor"/>
      </rPr>
      <t>4</t>
    </r>
    <r>
      <rPr>
        <sz val="11"/>
        <color theme="1"/>
        <rFont val="Calibri"/>
        <family val="2"/>
        <scheme val="minor"/>
      </rPr>
      <t xml:space="preserve">.
 -  No desirable elements are missing, and all required elements are present.
 - Technology is state-of-the-art/best available.
</t>
    </r>
    <r>
      <rPr>
        <b/>
        <sz val="11"/>
        <color theme="1"/>
        <rFont val="Calibri"/>
        <family val="2"/>
        <scheme val="minor"/>
      </rPr>
      <t>Capacity to Meet Demands:</t>
    </r>
    <r>
      <rPr>
        <sz val="11"/>
        <color theme="1"/>
        <rFont val="Calibri"/>
        <family val="2"/>
        <scheme val="minor"/>
      </rPr>
      <t xml:space="preserve">
 - Capacity fully meets or exceeds current demands and minimum community service level requirements.
 - No operational problems related to capacity are experienced.
</t>
    </r>
    <r>
      <rPr>
        <b/>
        <sz val="11"/>
        <color theme="1"/>
        <rFont val="Calibri"/>
        <family val="2"/>
        <scheme val="minor"/>
      </rPr>
      <t xml:space="preserve">Resiliency:
</t>
    </r>
    <r>
      <rPr>
        <sz val="11"/>
        <color theme="1"/>
        <rFont val="Calibri"/>
        <family val="2"/>
        <scheme val="minor"/>
      </rPr>
      <t xml:space="preserve"> - Fully meets or exceeds the minimum emergency or service safeguard requirements for back-up systems, spare capacity,  alternative supply or system/asset security.
 - Full resiliency/protection from all foreseeable environmental or security threats.</t>
    </r>
  </si>
  <si>
    <t>Current Range of Asset Levels of Service</t>
  </si>
  <si>
    <t>Average Condition #3 ALOS Risks and Total Costs</t>
  </si>
  <si>
    <t>Condition ALOS #3</t>
  </si>
  <si>
    <t xml:space="preserve"> - Illness or injury</t>
  </si>
  <si>
    <t xml:space="preserve"> - Injury
</t>
  </si>
  <si>
    <t xml:space="preserve"> - Lack of standby power generation
 - Lack of standby/spare equipment
 - Lack of alternative/multiple power feeds 
 - Inadequate site and facility security</t>
  </si>
  <si>
    <t xml:space="preserve"> - Loss of building use/function/ services
 - Site, building and interior processes flooding
</t>
  </si>
  <si>
    <t xml:space="preserve">Loss of: 
 - Building use/function
 - Specific service functions
 - Heating and air conditioning
 - Lighting
 - Elevators
 - Sump pumps
 - Fire protection systems
 - Security systems
 - Public accessibility and use
 - Municipal property damage
 - Vandalism
 - Assault
</t>
  </si>
  <si>
    <t xml:space="preserve"> - Facilities are not protected from 100 year storm events
 - Inadaquate climate change adaptation</t>
  </si>
  <si>
    <t>Performance ALOS #5</t>
  </si>
  <si>
    <t>ALOS #5 Average Performance Risks and Total Costs</t>
  </si>
  <si>
    <t>Performance ALOS #6</t>
  </si>
  <si>
    <t>ALOS #6 Average Performance Risks and Total Costs</t>
  </si>
  <si>
    <t>Performance ALOS #7</t>
  </si>
  <si>
    <t>ALOS #7 Average Performance Risks and Total Costs</t>
  </si>
  <si>
    <t>Performance ALOS #8</t>
  </si>
  <si>
    <t>ALOS #8 Average Performance Risks and Total Costs</t>
  </si>
  <si>
    <t>Performance ALOS #9</t>
  </si>
  <si>
    <t>ALOS #9 Average Performance Risks and Total Costs</t>
  </si>
  <si>
    <t>Performance ALOS #10</t>
  </si>
  <si>
    <t>ALOS #10 Average Performance Risks and Total Costs</t>
  </si>
  <si>
    <t>Performance ALOS #11</t>
  </si>
  <si>
    <t>ALOS #11 Average Performance Risks and Total Costs</t>
  </si>
  <si>
    <t>Performance ALOS #12</t>
  </si>
  <si>
    <t>ALOS #12 Average Performance Risks and Total Costs</t>
  </si>
  <si>
    <t>Performance ALOS #13</t>
  </si>
  <si>
    <t>ALOS #13 Average Performance Risks and Total Costs</t>
  </si>
  <si>
    <t>Performance ALOS #14</t>
  </si>
  <si>
    <t>ALOS #14 Average Performance Risks and Total Costs</t>
  </si>
  <si>
    <t>Performance ALOS #15</t>
  </si>
  <si>
    <t>ALOS #15 Average Performance Risks and Total Costs</t>
  </si>
  <si>
    <t>Performance ALOS #16</t>
  </si>
  <si>
    <t>ALOS #16 Average Performance Risks and Total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</si>
</sst>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4" formatCode="_-&quot;$&quot;* #,##0.00_-;\-&quot;$&quot;* #,##0.00_-;_-&quot;$&quot;* &quot;-&quot;??_-;_-@_-"/>
    <numFmt numFmtId="164" formatCode="0.0%"/>
    <numFmt numFmtId="165" formatCode="_-[$$-1009]* #,##0_-;\-[$$-1009]* #,##0_-;_-[$$-1009]* &quot;-&quot;??_-;_-@_-"/>
    <numFmt numFmtId="166" formatCode="_-[$$-1009]* #,##0_-;\-[$$-1009]* #,##0_-;_-[$$-1009]* &quot;-&quot;_-;_-@_-"/>
    <numFmt numFmtId="167" formatCode="0.0"/>
    <numFmt numFmtId="168" formatCode="_-&quot;$&quot;* #,##0_-;\-&quot;$&quot;* #,##0_-;_-&quot;$&quot;* &quot;-&quot;??_-;_-@_-"/>
  </numFmts>
  <fonts count="38"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b/>
      <sz val="9"/>
      <color indexed="81"/>
      <name val="Tahoma"/>
      <family val="2"/>
    </font>
    <font>
      <sz val="9"/>
      <color indexed="81"/>
      <name val="Tahoma"/>
      <family val="2"/>
    </font>
    <font>
      <sz val="11"/>
      <name val="Calibri"/>
      <family val="2"/>
      <scheme val="minor"/>
    </font>
    <font>
      <sz val="11"/>
      <color theme="0" tint="-0.34998626667073579"/>
      <name val="Calibri"/>
      <family val="2"/>
      <scheme val="minor"/>
    </font>
    <font>
      <b/>
      <vertAlign val="superscript"/>
      <sz val="11"/>
      <color theme="0"/>
      <name val="Calibri"/>
      <family val="2"/>
      <scheme val="minor"/>
    </font>
    <font>
      <b/>
      <sz val="10"/>
      <color theme="1"/>
      <name val="Calibri"/>
      <family val="2"/>
      <scheme val="minor"/>
    </font>
    <font>
      <b/>
      <sz val="10"/>
      <name val="Calibri"/>
      <family val="2"/>
      <scheme val="minor"/>
    </font>
    <font>
      <i/>
      <sz val="10"/>
      <color theme="1"/>
      <name val="Calibri"/>
      <family val="2"/>
      <scheme val="minor"/>
    </font>
    <font>
      <sz val="10"/>
      <name val="Calibri"/>
      <family val="2"/>
      <scheme val="minor"/>
    </font>
    <font>
      <i/>
      <sz val="10"/>
      <color theme="0" tint="-4.9989318521683403E-2"/>
      <name val="Calibri"/>
      <family val="2"/>
      <scheme val="minor"/>
    </font>
    <font>
      <i/>
      <sz val="10"/>
      <color theme="0" tint="-0.14999847407452621"/>
      <name val="Calibri"/>
      <family val="2"/>
      <scheme val="minor"/>
    </font>
    <font>
      <b/>
      <sz val="11"/>
      <name val="Calibri"/>
      <family val="2"/>
      <scheme val="minor"/>
    </font>
    <font>
      <b/>
      <sz val="10"/>
      <color theme="0"/>
      <name val="Calibri"/>
      <family val="2"/>
      <scheme val="minor"/>
    </font>
    <font>
      <b/>
      <sz val="12"/>
      <name val="Calibri"/>
      <family val="2"/>
      <scheme val="minor"/>
    </font>
    <font>
      <b/>
      <vertAlign val="superscript"/>
      <sz val="10"/>
      <color theme="0"/>
      <name val="Calibri"/>
      <family val="2"/>
      <scheme val="minor"/>
    </font>
    <font>
      <sz val="11"/>
      <color theme="0" tint="-0.249977111117893"/>
      <name val="Calibri"/>
      <family val="2"/>
      <scheme val="minor"/>
    </font>
    <font>
      <i/>
      <sz val="10"/>
      <color theme="0" tint="-0.249977111117893"/>
      <name val="Calibri"/>
      <family val="2"/>
      <scheme val="minor"/>
    </font>
    <font>
      <b/>
      <sz val="10"/>
      <color rgb="FFFFFFFF"/>
      <name val="Calibri"/>
      <family val="2"/>
      <scheme val="minor"/>
    </font>
    <font>
      <b/>
      <sz val="11"/>
      <color theme="1"/>
      <name val="Calibri"/>
      <family val="2"/>
      <scheme val="minor"/>
    </font>
    <font>
      <sz val="12"/>
      <color theme="1"/>
      <name val="Arial"/>
      <family val="2"/>
    </font>
    <font>
      <b/>
      <sz val="12"/>
      <color theme="1"/>
      <name val="Arial"/>
      <family val="2"/>
    </font>
    <font>
      <sz val="12"/>
      <color theme="0"/>
      <name val="Arial"/>
      <family val="2"/>
    </font>
    <font>
      <sz val="12"/>
      <color rgb="FFFFFFFF"/>
      <name val="Arial"/>
      <family val="2"/>
    </font>
    <font>
      <b/>
      <sz val="11"/>
      <color theme="1"/>
      <name val="Arial"/>
      <family val="2"/>
    </font>
    <font>
      <sz val="11"/>
      <color theme="1"/>
      <name val="Arial"/>
      <family val="2"/>
    </font>
    <font>
      <b/>
      <sz val="12"/>
      <color theme="0"/>
      <name val="Calibri"/>
      <family val="2"/>
      <scheme val="minor"/>
    </font>
    <font>
      <b/>
      <vertAlign val="superscript"/>
      <sz val="12"/>
      <color theme="0"/>
      <name val="Calibri"/>
      <family val="2"/>
      <scheme val="minor"/>
    </font>
    <font>
      <b/>
      <sz val="14"/>
      <color theme="1"/>
      <name val="Calibri"/>
      <family val="2"/>
      <scheme val="minor"/>
    </font>
    <font>
      <vertAlign val="superscript"/>
      <sz val="11"/>
      <color theme="1"/>
      <name val="Calibri"/>
      <family val="2"/>
      <scheme val="minor"/>
    </font>
    <font>
      <b/>
      <sz val="14"/>
      <color theme="0"/>
      <name val="Calibri"/>
      <family val="2"/>
      <scheme val="minor"/>
    </font>
    <font>
      <vertAlign val="superscript"/>
      <sz val="11"/>
      <name val="Calibri"/>
      <family val="2"/>
      <scheme val="minor"/>
    </font>
    <font>
      <sz val="12"/>
      <color theme="1"/>
      <name val="Calibri"/>
      <family val="2"/>
      <scheme val="minor"/>
    </font>
    <font>
      <sz val="10"/>
      <color theme="1"/>
      <name val="Arial"/>
      <family val="2"/>
    </font>
    <font>
      <b/>
      <vertAlign val="superscript"/>
      <sz val="11"/>
      <color theme="1"/>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FC9C9"/>
        <bgColor indexed="64"/>
      </patternFill>
    </fill>
    <fill>
      <patternFill patternType="solid">
        <fgColor rgb="FFAFEAFF"/>
        <bgColor indexed="64"/>
      </patternFill>
    </fill>
    <fill>
      <patternFill patternType="solid">
        <fgColor rgb="FFCCFF66"/>
        <bgColor indexed="64"/>
      </patternFill>
    </fill>
    <fill>
      <patternFill patternType="solid">
        <fgColor rgb="FFCCCCFF"/>
        <bgColor indexed="64"/>
      </patternFill>
    </fill>
    <fill>
      <patternFill patternType="solid">
        <fgColor theme="2" tint="-9.9978637043366805E-2"/>
        <bgColor indexed="64"/>
      </patternFill>
    </fill>
    <fill>
      <patternFill patternType="solid">
        <fgColor rgb="FFFFCD2F"/>
        <bgColor indexed="64"/>
      </patternFill>
    </fill>
    <fill>
      <patternFill patternType="solid">
        <fgColor theme="4" tint="0.39997558519241921"/>
        <bgColor indexed="64"/>
      </patternFill>
    </fill>
    <fill>
      <patternFill patternType="solid">
        <fgColor rgb="FFD6D100"/>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3" tint="-0.499984740745262"/>
        <bgColor indexed="64"/>
      </patternFill>
    </fill>
    <fill>
      <patternFill patternType="solid">
        <fgColor rgb="FF00B050"/>
        <bgColor indexed="64"/>
      </patternFill>
    </fill>
    <fill>
      <patternFill patternType="solid">
        <fgColor rgb="FF002060"/>
        <bgColor indexed="64"/>
      </patternFill>
    </fill>
    <fill>
      <patternFill patternType="solid">
        <fgColor rgb="FFFF1919"/>
        <bgColor indexed="64"/>
      </patternFill>
    </fill>
    <fill>
      <patternFill patternType="solid">
        <fgColor theme="5" tint="0.39997558519241921"/>
        <bgColor indexed="64"/>
      </patternFill>
    </fill>
  </fills>
  <borders count="5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2">
    <xf numFmtId="0" fontId="0" fillId="0" borderId="0" xfId="0"/>
    <xf numFmtId="0" fontId="6" fillId="0" borderId="0" xfId="0" applyFont="1" applyAlignment="1" applyProtection="1">
      <alignment horizontal="center"/>
      <protection locked="0"/>
    </xf>
    <xf numFmtId="0" fontId="7" fillId="0" borderId="0" xfId="0" applyFont="1" applyProtection="1">
      <protection locked="0"/>
    </xf>
    <xf numFmtId="9" fontId="7" fillId="0" borderId="0" xfId="2" applyFont="1" applyProtection="1">
      <protection locked="0"/>
    </xf>
    <xf numFmtId="9" fontId="9" fillId="12" borderId="23" xfId="2" applyFont="1" applyFill="1" applyBorder="1" applyAlignment="1" applyProtection="1">
      <alignment horizontal="center" vertical="center" textRotation="90"/>
    </xf>
    <xf numFmtId="9" fontId="10" fillId="15" borderId="1" xfId="2" applyFont="1" applyFill="1" applyBorder="1" applyAlignment="1" applyProtection="1">
      <alignment horizontal="center" vertical="center" textRotation="90" wrapText="1"/>
    </xf>
    <xf numFmtId="0" fontId="9" fillId="12" borderId="23" xfId="0" applyFont="1" applyFill="1" applyBorder="1" applyAlignment="1" applyProtection="1">
      <alignment horizontal="center" vertical="center"/>
      <protection locked="0"/>
    </xf>
    <xf numFmtId="0" fontId="9" fillId="12" borderId="24" xfId="0" applyFont="1" applyFill="1" applyBorder="1" applyAlignment="1" applyProtection="1">
      <alignment horizontal="center" vertical="center"/>
      <protection locked="0"/>
    </xf>
    <xf numFmtId="0" fontId="9" fillId="12" borderId="25" xfId="0" applyFont="1" applyFill="1" applyBorder="1" applyAlignment="1" applyProtection="1">
      <alignment horizontal="center" vertical="center"/>
      <protection locked="0"/>
    </xf>
    <xf numFmtId="0" fontId="12" fillId="7" borderId="27" xfId="0" applyFont="1" applyFill="1" applyBorder="1" applyAlignment="1" applyProtection="1">
      <alignment horizontal="center" vertical="center"/>
      <protection locked="0"/>
    </xf>
    <xf numFmtId="0" fontId="12" fillId="13" borderId="9" xfId="0" applyFont="1" applyFill="1" applyBorder="1" applyAlignment="1" applyProtection="1">
      <alignment horizontal="center" vertical="center"/>
      <protection locked="0"/>
    </xf>
    <xf numFmtId="165" fontId="12" fillId="15" borderId="13" xfId="0" applyNumberFormat="1" applyFont="1" applyFill="1" applyBorder="1" applyAlignment="1" applyProtection="1">
      <alignment horizontal="center" vertical="center"/>
      <protection locked="0"/>
    </xf>
    <xf numFmtId="165" fontId="12" fillId="17" borderId="13" xfId="0" applyNumberFormat="1" applyFont="1" applyFill="1" applyBorder="1" applyAlignment="1" applyProtection="1">
      <alignment horizontal="center" vertical="center"/>
      <protection locked="0"/>
    </xf>
    <xf numFmtId="0" fontId="12" fillId="7" borderId="29" xfId="0" applyFont="1" applyFill="1" applyBorder="1" applyAlignment="1" applyProtection="1">
      <alignment horizontal="center" vertical="center"/>
      <protection locked="0"/>
    </xf>
    <xf numFmtId="0" fontId="12" fillId="13" borderId="5" xfId="0" applyFont="1" applyFill="1" applyBorder="1" applyAlignment="1" applyProtection="1">
      <alignment horizontal="center" vertical="center"/>
      <protection locked="0"/>
    </xf>
    <xf numFmtId="165" fontId="12" fillId="15" borderId="18" xfId="0" applyNumberFormat="1" applyFont="1" applyFill="1" applyBorder="1" applyAlignment="1" applyProtection="1">
      <alignment horizontal="center" vertical="center"/>
      <protection locked="0"/>
    </xf>
    <xf numFmtId="165" fontId="12" fillId="17" borderId="18" xfId="0" applyNumberFormat="1" applyFont="1" applyFill="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4" fillId="11" borderId="6" xfId="0" applyFont="1" applyFill="1" applyBorder="1" applyAlignment="1" applyProtection="1">
      <alignment vertical="top"/>
      <protection locked="0"/>
    </xf>
    <xf numFmtId="0" fontId="10" fillId="13" borderId="11" xfId="0" applyFont="1" applyFill="1" applyBorder="1" applyAlignment="1" applyProtection="1">
      <alignment horizontal="center" vertical="center"/>
      <protection locked="0"/>
    </xf>
    <xf numFmtId="0" fontId="0" fillId="0" borderId="0" xfId="0" applyAlignment="1">
      <alignment horizontal="center" vertical="center"/>
    </xf>
    <xf numFmtId="9" fontId="9" fillId="12" borderId="24" xfId="2" applyFont="1" applyFill="1" applyBorder="1" applyAlignment="1" applyProtection="1">
      <alignment horizontal="center" vertical="center" textRotation="90"/>
    </xf>
    <xf numFmtId="9" fontId="9" fillId="12" borderId="30" xfId="2" applyFont="1" applyFill="1" applyBorder="1" applyAlignment="1" applyProtection="1">
      <alignment horizontal="center" vertical="center" textRotation="90"/>
    </xf>
    <xf numFmtId="9" fontId="9" fillId="12" borderId="25" xfId="2" applyFont="1" applyFill="1" applyBorder="1" applyAlignment="1" applyProtection="1">
      <alignment horizontal="center" vertical="center" textRotation="90"/>
    </xf>
    <xf numFmtId="9" fontId="9" fillId="12" borderId="2" xfId="2" applyFont="1" applyFill="1" applyBorder="1" applyAlignment="1" applyProtection="1">
      <alignment horizontal="center" vertical="center" textRotation="90" wrapText="1"/>
    </xf>
    <xf numFmtId="9" fontId="9" fillId="14" borderId="1" xfId="2" applyFont="1" applyFill="1" applyBorder="1" applyAlignment="1" applyProtection="1">
      <alignment horizontal="center" vertical="center" textRotation="90" wrapText="1"/>
    </xf>
    <xf numFmtId="9" fontId="10" fillId="16" borderId="1" xfId="2" applyFont="1" applyFill="1" applyBorder="1" applyAlignment="1" applyProtection="1">
      <alignment horizontal="center" vertical="center" textRotation="90" wrapText="1"/>
    </xf>
    <xf numFmtId="165" fontId="12" fillId="15" borderId="13" xfId="0" applyNumberFormat="1" applyFont="1" applyFill="1" applyBorder="1" applyAlignment="1">
      <alignment horizontal="center" vertical="center"/>
    </xf>
    <xf numFmtId="165" fontId="12" fillId="15" borderId="18" xfId="0" applyNumberFormat="1" applyFont="1" applyFill="1" applyBorder="1" applyAlignment="1">
      <alignment horizontal="center" vertical="center"/>
    </xf>
    <xf numFmtId="0" fontId="14" fillId="11" borderId="5" xfId="0" applyFont="1" applyFill="1" applyBorder="1" applyAlignment="1" applyProtection="1">
      <alignment vertical="top"/>
      <protection locked="0"/>
    </xf>
    <xf numFmtId="0" fontId="14" fillId="11" borderId="11" xfId="0" applyFont="1" applyFill="1" applyBorder="1" applyAlignment="1" applyProtection="1">
      <alignment vertical="top"/>
      <protection locked="0"/>
    </xf>
    <xf numFmtId="0" fontId="7" fillId="0" borderId="0" xfId="0" applyFont="1" applyFill="1" applyAlignment="1" applyProtection="1">
      <alignment horizontal="center"/>
      <protection locked="0"/>
    </xf>
    <xf numFmtId="0" fontId="7" fillId="0" borderId="0" xfId="0" applyFont="1" applyFill="1" applyProtection="1">
      <protection locked="0"/>
    </xf>
    <xf numFmtId="0" fontId="9" fillId="8" borderId="4" xfId="0" applyFont="1" applyFill="1" applyBorder="1" applyAlignment="1">
      <alignment horizontal="left"/>
    </xf>
    <xf numFmtId="0" fontId="9" fillId="9" borderId="4" xfId="0" applyFont="1" applyFill="1" applyBorder="1" applyAlignment="1">
      <alignment horizontal="left"/>
    </xf>
    <xf numFmtId="0" fontId="19" fillId="0" borderId="0" xfId="0" applyFont="1" applyAlignment="1">
      <alignment horizontal="center"/>
    </xf>
    <xf numFmtId="0" fontId="19" fillId="0" borderId="0" xfId="0" applyFont="1"/>
    <xf numFmtId="0" fontId="19" fillId="0" borderId="0" xfId="0" applyFont="1" applyAlignment="1">
      <alignment horizontal="left"/>
    </xf>
    <xf numFmtId="0" fontId="20" fillId="11" borderId="11" xfId="0" applyFont="1" applyFill="1" applyBorder="1" applyAlignment="1" applyProtection="1">
      <alignment vertical="top"/>
      <protection locked="0"/>
    </xf>
    <xf numFmtId="0" fontId="3" fillId="11" borderId="18" xfId="0" applyFont="1" applyFill="1" applyBorder="1" applyProtection="1">
      <protection locked="0"/>
    </xf>
    <xf numFmtId="0" fontId="3" fillId="7" borderId="11" xfId="0" applyFont="1" applyFill="1" applyBorder="1" applyProtection="1">
      <protection locked="0"/>
    </xf>
    <xf numFmtId="0" fontId="3" fillId="12" borderId="18" xfId="0" applyFont="1" applyFill="1" applyBorder="1" applyProtection="1">
      <protection locked="0"/>
    </xf>
    <xf numFmtId="0" fontId="3" fillId="13" borderId="11" xfId="0" applyFont="1" applyFill="1" applyBorder="1" applyProtection="1">
      <protection locked="0"/>
    </xf>
    <xf numFmtId="0" fontId="3" fillId="15" borderId="11" xfId="0" applyFont="1" applyFill="1" applyBorder="1" applyProtection="1">
      <protection locked="0"/>
    </xf>
    <xf numFmtId="0" fontId="3" fillId="17" borderId="19" xfId="0" applyFont="1" applyFill="1" applyBorder="1" applyProtection="1">
      <protection locked="0"/>
    </xf>
    <xf numFmtId="0" fontId="9" fillId="0" borderId="11" xfId="0" applyFont="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16" fontId="9" fillId="3" borderId="12" xfId="0" quotePrefix="1" applyNumberFormat="1" applyFont="1" applyFill="1" applyBorder="1" applyAlignment="1" applyProtection="1">
      <alignment horizontal="center" vertical="center" wrapText="1"/>
      <protection locked="0"/>
    </xf>
    <xf numFmtId="0" fontId="9" fillId="4" borderId="17" xfId="0" applyFont="1" applyFill="1" applyBorder="1" applyAlignment="1" applyProtection="1">
      <alignment horizontal="center" vertical="center" wrapText="1"/>
      <protection locked="0"/>
    </xf>
    <xf numFmtId="0" fontId="9" fillId="4" borderId="14" xfId="0" quotePrefix="1" applyFont="1" applyFill="1" applyBorder="1" applyAlignment="1" applyProtection="1">
      <alignment horizontal="center" vertical="center" wrapText="1"/>
      <protection locked="0"/>
    </xf>
    <xf numFmtId="0" fontId="9" fillId="5" borderId="17" xfId="0" applyFont="1" applyFill="1" applyBorder="1" applyAlignment="1" applyProtection="1">
      <alignment horizontal="center" vertical="center" wrapText="1"/>
      <protection locked="0"/>
    </xf>
    <xf numFmtId="0" fontId="9" fillId="5" borderId="14" xfId="0" quotePrefix="1" applyFont="1" applyFill="1" applyBorder="1" applyAlignment="1" applyProtection="1">
      <alignment horizontal="center" vertical="center" wrapText="1"/>
      <protection locked="0"/>
    </xf>
    <xf numFmtId="0" fontId="16" fillId="6" borderId="38" xfId="0" applyFont="1" applyFill="1" applyBorder="1" applyAlignment="1" applyProtection="1">
      <alignment horizontal="center" vertical="center" wrapText="1"/>
      <protection locked="0"/>
    </xf>
    <xf numFmtId="0" fontId="21" fillId="6" borderId="20" xfId="0" applyFont="1" applyFill="1" applyBorder="1" applyAlignment="1" applyProtection="1">
      <alignment horizontal="center" vertical="center" wrapText="1"/>
      <protection locked="0"/>
    </xf>
    <xf numFmtId="0" fontId="10" fillId="21" borderId="3" xfId="0" applyFont="1" applyFill="1" applyBorder="1" applyAlignment="1" applyProtection="1">
      <alignment vertical="center"/>
      <protection locked="0"/>
    </xf>
    <xf numFmtId="0" fontId="10" fillId="21" borderId="4" xfId="0" applyFont="1" applyFill="1" applyBorder="1" applyAlignment="1" applyProtection="1">
      <alignment vertical="center"/>
      <protection locked="0"/>
    </xf>
    <xf numFmtId="1" fontId="0" fillId="0" borderId="0" xfId="0" applyNumberFormat="1"/>
    <xf numFmtId="1" fontId="9" fillId="13" borderId="1" xfId="2" applyNumberFormat="1" applyFont="1" applyFill="1" applyBorder="1" applyAlignment="1" applyProtection="1">
      <alignment horizontal="center" vertical="center" textRotation="90" wrapText="1"/>
    </xf>
    <xf numFmtId="1" fontId="10" fillId="3" borderId="1" xfId="2" applyNumberFormat="1" applyFont="1" applyFill="1" applyBorder="1" applyAlignment="1" applyProtection="1">
      <alignment horizontal="center" vertical="center" textRotation="90"/>
    </xf>
    <xf numFmtId="1" fontId="10" fillId="7" borderId="1" xfId="2" applyNumberFormat="1" applyFont="1" applyFill="1" applyBorder="1" applyAlignment="1" applyProtection="1">
      <alignment horizontal="center" vertical="center" textRotation="90" wrapText="1"/>
    </xf>
    <xf numFmtId="1" fontId="9" fillId="3" borderId="1" xfId="2" applyNumberFormat="1" applyFont="1" applyFill="1" applyBorder="1" applyAlignment="1" applyProtection="1">
      <alignment horizontal="center" vertical="center" textRotation="90" wrapText="1"/>
    </xf>
    <xf numFmtId="1" fontId="12" fillId="13" borderId="12" xfId="0" applyNumberFormat="1" applyFont="1" applyFill="1" applyBorder="1" applyAlignment="1" applyProtection="1">
      <alignment horizontal="center" vertical="center"/>
      <protection locked="0"/>
    </xf>
    <xf numFmtId="1" fontId="12" fillId="7" borderId="27" xfId="0" applyNumberFormat="1" applyFont="1" applyFill="1" applyBorder="1" applyAlignment="1" applyProtection="1">
      <alignment horizontal="center" vertical="center"/>
      <protection locked="0"/>
    </xf>
    <xf numFmtId="1" fontId="12" fillId="13" borderId="9" xfId="0" applyNumberFormat="1" applyFont="1" applyFill="1" applyBorder="1" applyAlignment="1" applyProtection="1">
      <alignment horizontal="center" vertical="center"/>
      <protection locked="0"/>
    </xf>
    <xf numFmtId="1" fontId="12" fillId="13" borderId="11" xfId="0" applyNumberFormat="1" applyFont="1" applyFill="1" applyBorder="1" applyAlignment="1" applyProtection="1">
      <alignment horizontal="center" vertical="center"/>
      <protection locked="0"/>
    </xf>
    <xf numFmtId="1" fontId="10" fillId="21" borderId="2" xfId="0" applyNumberFormat="1" applyFont="1" applyFill="1" applyBorder="1" applyAlignment="1" applyProtection="1">
      <alignment vertical="center"/>
      <protection locked="0"/>
    </xf>
    <xf numFmtId="1" fontId="10" fillId="21" borderId="3" xfId="0" applyNumberFormat="1" applyFont="1" applyFill="1" applyBorder="1" applyAlignment="1" applyProtection="1">
      <alignment vertical="center"/>
      <protection locked="0"/>
    </xf>
    <xf numFmtId="1" fontId="12" fillId="13" borderId="1" xfId="0" applyNumberFormat="1" applyFont="1" applyFill="1" applyBorder="1" applyAlignment="1" applyProtection="1">
      <alignment horizontal="center" vertical="center"/>
      <protection locked="0"/>
    </xf>
    <xf numFmtId="1" fontId="12" fillId="7" borderId="29" xfId="0" applyNumberFormat="1" applyFont="1" applyFill="1" applyBorder="1" applyAlignment="1" applyProtection="1">
      <alignment horizontal="center" vertical="center"/>
      <protection locked="0"/>
    </xf>
    <xf numFmtId="1" fontId="12" fillId="13" borderId="5" xfId="0" applyNumberFormat="1" applyFont="1" applyFill="1" applyBorder="1" applyAlignment="1" applyProtection="1">
      <alignment horizontal="center" vertical="center"/>
      <protection locked="0"/>
    </xf>
    <xf numFmtId="1" fontId="9" fillId="0" borderId="11" xfId="0" applyNumberFormat="1" applyFont="1" applyBorder="1" applyAlignment="1" applyProtection="1">
      <alignment horizontal="center" vertical="center" wrapText="1"/>
      <protection locked="0"/>
    </xf>
    <xf numFmtId="1" fontId="9" fillId="3" borderId="28" xfId="0" applyNumberFormat="1" applyFont="1" applyFill="1" applyBorder="1" applyAlignment="1" applyProtection="1">
      <alignment horizontal="center" vertical="center" wrapText="1"/>
      <protection locked="0"/>
    </xf>
    <xf numFmtId="1" fontId="9" fillId="3" borderId="12" xfId="0" quotePrefix="1" applyNumberFormat="1" applyFont="1" applyFill="1" applyBorder="1" applyAlignment="1" applyProtection="1">
      <alignment horizontal="center" vertical="center" wrapText="1"/>
      <protection locked="0"/>
    </xf>
    <xf numFmtId="1" fontId="9" fillId="4" borderId="17" xfId="0" applyNumberFormat="1" applyFont="1" applyFill="1" applyBorder="1" applyAlignment="1" applyProtection="1">
      <alignment horizontal="center" vertical="center" wrapText="1"/>
      <protection locked="0"/>
    </xf>
    <xf numFmtId="1" fontId="9" fillId="4" borderId="14" xfId="0" quotePrefix="1" applyNumberFormat="1" applyFont="1" applyFill="1" applyBorder="1" applyAlignment="1" applyProtection="1">
      <alignment horizontal="center" vertical="center" wrapText="1"/>
      <protection locked="0"/>
    </xf>
    <xf numFmtId="1" fontId="9" fillId="5" borderId="17" xfId="0" applyNumberFormat="1" applyFont="1" applyFill="1" applyBorder="1" applyAlignment="1" applyProtection="1">
      <alignment horizontal="center" vertical="center" wrapText="1"/>
      <protection locked="0"/>
    </xf>
    <xf numFmtId="1" fontId="9" fillId="5" borderId="14" xfId="0" quotePrefix="1" applyNumberFormat="1" applyFont="1" applyFill="1" applyBorder="1" applyAlignment="1" applyProtection="1">
      <alignment horizontal="center" vertical="center" wrapText="1"/>
      <protection locked="0"/>
    </xf>
    <xf numFmtId="1" fontId="16" fillId="6" borderId="38" xfId="0" applyNumberFormat="1" applyFont="1" applyFill="1" applyBorder="1" applyAlignment="1" applyProtection="1">
      <alignment horizontal="center" vertical="center" wrapText="1"/>
      <protection locked="0"/>
    </xf>
    <xf numFmtId="1" fontId="21" fillId="6" borderId="20" xfId="0" applyNumberFormat="1" applyFont="1" applyFill="1" applyBorder="1" applyAlignment="1" applyProtection="1">
      <alignment horizontal="center" vertical="center" wrapText="1"/>
      <protection locked="0"/>
    </xf>
    <xf numFmtId="9" fontId="12" fillId="7" borderId="13" xfId="2" applyNumberFormat="1" applyFont="1" applyFill="1" applyBorder="1" applyAlignment="1" applyProtection="1">
      <alignment horizontal="center" vertical="center"/>
      <protection locked="0"/>
    </xf>
    <xf numFmtId="9" fontId="12" fillId="7" borderId="18" xfId="2" applyNumberFormat="1" applyFont="1" applyFill="1" applyBorder="1" applyAlignment="1" applyProtection="1">
      <alignment horizontal="center" vertical="center"/>
      <protection locked="0"/>
    </xf>
    <xf numFmtId="9" fontId="3" fillId="0" borderId="14" xfId="2" applyNumberFormat="1" applyFont="1" applyBorder="1" applyAlignment="1" applyProtection="1">
      <alignment horizontal="center" vertical="center"/>
      <protection locked="0"/>
    </xf>
    <xf numFmtId="9" fontId="10" fillId="0" borderId="11" xfId="2" quotePrefix="1" applyNumberFormat="1" applyFont="1" applyFill="1" applyBorder="1" applyAlignment="1" applyProtection="1">
      <alignment horizontal="center" vertical="center"/>
    </xf>
    <xf numFmtId="9" fontId="9" fillId="0" borderId="2" xfId="0" applyNumberFormat="1" applyFont="1" applyBorder="1" applyAlignment="1" applyProtection="1">
      <alignment horizontal="center" vertical="center" wrapText="1"/>
      <protection locked="0"/>
    </xf>
    <xf numFmtId="9" fontId="9" fillId="3" borderId="28" xfId="0" applyNumberFormat="1" applyFont="1" applyFill="1" applyBorder="1" applyAlignment="1" applyProtection="1">
      <alignment horizontal="center" vertical="center" wrapText="1"/>
      <protection locked="0"/>
    </xf>
    <xf numFmtId="9" fontId="9" fillId="4" borderId="17" xfId="0" applyNumberFormat="1" applyFont="1" applyFill="1" applyBorder="1" applyAlignment="1" applyProtection="1">
      <alignment horizontal="center" vertical="center" wrapText="1"/>
      <protection locked="0"/>
    </xf>
    <xf numFmtId="9" fontId="9" fillId="5" borderId="17" xfId="0" applyNumberFormat="1" applyFont="1" applyFill="1" applyBorder="1" applyAlignment="1" applyProtection="1">
      <alignment horizontal="center" vertical="center" wrapText="1"/>
      <protection locked="0"/>
    </xf>
    <xf numFmtId="9" fontId="16" fillId="6" borderId="38" xfId="0" applyNumberFormat="1" applyFont="1" applyFill="1" applyBorder="1" applyAlignment="1" applyProtection="1">
      <alignment horizontal="center" vertical="center" wrapText="1"/>
      <protection locked="0"/>
    </xf>
    <xf numFmtId="0" fontId="23" fillId="0" borderId="0" xfId="0" applyFont="1"/>
    <xf numFmtId="0" fontId="24" fillId="0" borderId="11" xfId="0" applyFont="1" applyBorder="1" applyAlignment="1" applyProtection="1">
      <alignment horizontal="center" vertical="center" wrapText="1"/>
      <protection locked="0"/>
    </xf>
    <xf numFmtId="0" fontId="23" fillId="3" borderId="13" xfId="0" applyFont="1" applyFill="1" applyBorder="1" applyAlignment="1" applyProtection="1">
      <alignment horizontal="center" vertical="center" wrapText="1"/>
      <protection locked="0"/>
    </xf>
    <xf numFmtId="16" fontId="23" fillId="3" borderId="39" xfId="0" quotePrefix="1" applyNumberFormat="1" applyFont="1" applyFill="1" applyBorder="1" applyAlignment="1" applyProtection="1">
      <alignment horizontal="center" vertical="center" wrapText="1"/>
      <protection locked="0"/>
    </xf>
    <xf numFmtId="0" fontId="23" fillId="4" borderId="18" xfId="0" applyFont="1" applyFill="1" applyBorder="1" applyAlignment="1" applyProtection="1">
      <alignment horizontal="center" vertical="center" wrapText="1"/>
      <protection locked="0"/>
    </xf>
    <xf numFmtId="0" fontId="23" fillId="4" borderId="16" xfId="0" quotePrefix="1" applyFont="1" applyFill="1" applyBorder="1" applyAlignment="1" applyProtection="1">
      <alignment horizontal="center" vertical="center" wrapText="1"/>
      <protection locked="0"/>
    </xf>
    <xf numFmtId="0" fontId="23" fillId="5" borderId="32" xfId="0" applyFont="1" applyFill="1" applyBorder="1" applyAlignment="1" applyProtection="1">
      <alignment horizontal="center" vertical="center" wrapText="1"/>
      <protection locked="0"/>
    </xf>
    <xf numFmtId="0" fontId="23" fillId="5" borderId="16" xfId="0" quotePrefix="1" applyFont="1" applyFill="1" applyBorder="1" applyAlignment="1" applyProtection="1">
      <alignment horizontal="center" vertical="center" wrapText="1"/>
      <protection locked="0"/>
    </xf>
    <xf numFmtId="0" fontId="25" fillId="6" borderId="38" xfId="0" applyFont="1" applyFill="1" applyBorder="1" applyAlignment="1" applyProtection="1">
      <alignment horizontal="center" vertical="center" wrapText="1"/>
      <protection locked="0"/>
    </xf>
    <xf numFmtId="0" fontId="26" fillId="6" borderId="22" xfId="0" applyFont="1" applyFill="1" applyBorder="1" applyAlignment="1" applyProtection="1">
      <alignment horizontal="center" vertical="center" wrapText="1"/>
      <protection locked="0"/>
    </xf>
    <xf numFmtId="0" fontId="27" fillId="0" borderId="18" xfId="0" applyFont="1" applyBorder="1"/>
    <xf numFmtId="0" fontId="28" fillId="0" borderId="0" xfId="0" applyFont="1"/>
    <xf numFmtId="0" fontId="15" fillId="25" borderId="6" xfId="0" applyFont="1" applyFill="1" applyBorder="1" applyAlignment="1">
      <alignment horizontal="center" vertical="top" wrapText="1"/>
    </xf>
    <xf numFmtId="0" fontId="15" fillId="3" borderId="18" xfId="0" applyFont="1" applyFill="1" applyBorder="1" applyAlignment="1">
      <alignment horizontal="center" vertical="top" wrapText="1"/>
    </xf>
    <xf numFmtId="0" fontId="15" fillId="4" borderId="6" xfId="0" applyFont="1" applyFill="1" applyBorder="1" applyAlignment="1">
      <alignment horizontal="center" vertical="top" wrapText="1"/>
    </xf>
    <xf numFmtId="0" fontId="15" fillId="5" borderId="0" xfId="0" applyFont="1" applyFill="1" applyAlignment="1">
      <alignment horizontal="center" vertical="top" wrapText="1"/>
    </xf>
    <xf numFmtId="0" fontId="2" fillId="6" borderId="11" xfId="0" applyFont="1" applyFill="1" applyBorder="1" applyAlignment="1">
      <alignment horizontal="center" vertical="top" wrapText="1"/>
    </xf>
    <xf numFmtId="0" fontId="28" fillId="0" borderId="18" xfId="0" applyFont="1" applyBorder="1" applyAlignment="1">
      <alignment vertical="center" wrapText="1"/>
    </xf>
    <xf numFmtId="0" fontId="2" fillId="24" borderId="12" xfId="0" applyFont="1" applyFill="1" applyBorder="1" applyAlignment="1">
      <alignment horizontal="center" vertical="top" wrapText="1"/>
    </xf>
    <xf numFmtId="0" fontId="15" fillId="25" borderId="28" xfId="0" applyFont="1" applyFill="1" applyBorder="1" applyAlignment="1">
      <alignment horizontal="center" vertical="top" wrapText="1"/>
    </xf>
    <xf numFmtId="0" fontId="15" fillId="3" borderId="33" xfId="0" applyFont="1" applyFill="1" applyBorder="1" applyAlignment="1">
      <alignment horizontal="center" vertical="top" wrapText="1"/>
    </xf>
    <xf numFmtId="0" fontId="15" fillId="4" borderId="40" xfId="0" applyFont="1" applyFill="1" applyBorder="1" applyAlignment="1">
      <alignment horizontal="center" vertical="top" wrapText="1"/>
    </xf>
    <xf numFmtId="0" fontId="15" fillId="5" borderId="34" xfId="0" applyFont="1" applyFill="1" applyBorder="1" applyAlignment="1">
      <alignment horizontal="center" vertical="top" wrapText="1"/>
    </xf>
    <xf numFmtId="0" fontId="2" fillId="6" borderId="35" xfId="0" applyFont="1" applyFill="1" applyBorder="1" applyAlignment="1">
      <alignment horizontal="center" vertical="top" wrapText="1"/>
    </xf>
    <xf numFmtId="0" fontId="6" fillId="0" borderId="6" xfId="0" applyFont="1" applyBorder="1" applyAlignment="1">
      <alignment vertical="top" wrapText="1"/>
    </xf>
    <xf numFmtId="0" fontId="6" fillId="0" borderId="19" xfId="0" applyFont="1" applyBorder="1" applyAlignment="1">
      <alignment horizontal="left" vertical="top" wrapText="1"/>
    </xf>
    <xf numFmtId="0" fontId="6" fillId="0" borderId="41" xfId="0" applyFont="1" applyBorder="1" applyAlignment="1">
      <alignment horizontal="left" vertical="top" wrapText="1"/>
    </xf>
    <xf numFmtId="0" fontId="6" fillId="0" borderId="30" xfId="0" applyFont="1" applyBorder="1" applyAlignment="1">
      <alignment horizontal="left" vertical="top" wrapText="1"/>
    </xf>
    <xf numFmtId="0" fontId="6" fillId="0" borderId="21" xfId="0" applyFont="1" applyBorder="1" applyAlignment="1">
      <alignment horizontal="left" vertical="top" wrapText="1"/>
    </xf>
    <xf numFmtId="0" fontId="6" fillId="0" borderId="42" xfId="0" applyFont="1" applyBorder="1" applyAlignment="1">
      <alignment horizontal="left" vertical="top" wrapText="1"/>
    </xf>
    <xf numFmtId="0" fontId="15" fillId="3" borderId="28" xfId="0" applyFont="1" applyFill="1" applyBorder="1" applyAlignment="1">
      <alignment horizontal="center" vertical="top" wrapText="1"/>
    </xf>
    <xf numFmtId="0" fontId="15" fillId="4" borderId="34" xfId="0" applyFont="1" applyFill="1" applyBorder="1" applyAlignment="1">
      <alignment horizontal="center" vertical="top" wrapText="1"/>
    </xf>
    <xf numFmtId="0" fontId="15" fillId="5" borderId="43" xfId="0" applyFont="1" applyFill="1" applyBorder="1" applyAlignment="1">
      <alignment horizontal="center" vertical="top" wrapText="1"/>
    </xf>
    <xf numFmtId="0" fontId="6" fillId="0" borderId="19"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6" fillId="0" borderId="42" xfId="0" applyFont="1" applyBorder="1" applyAlignment="1">
      <alignment vertical="top" wrapText="1"/>
    </xf>
    <xf numFmtId="0" fontId="2" fillId="24" borderId="5" xfId="0" applyFont="1" applyFill="1" applyBorder="1" applyAlignment="1">
      <alignment horizontal="center" vertical="top" wrapText="1"/>
    </xf>
    <xf numFmtId="0" fontId="15" fillId="25" borderId="12" xfId="0" applyFont="1" applyFill="1" applyBorder="1" applyAlignment="1">
      <alignment horizontal="center" vertical="top" wrapText="1"/>
    </xf>
    <xf numFmtId="0" fontId="15" fillId="4" borderId="43" xfId="0" applyFont="1" applyFill="1" applyBorder="1" applyAlignment="1">
      <alignment horizontal="center" vertical="top" wrapText="1"/>
    </xf>
    <xf numFmtId="0" fontId="6" fillId="0" borderId="20" xfId="0" applyFont="1" applyBorder="1" applyAlignment="1">
      <alignment vertical="top" wrapText="1"/>
    </xf>
    <xf numFmtId="0" fontId="15" fillId="25" borderId="18" xfId="0" applyFont="1" applyFill="1" applyBorder="1" applyAlignment="1">
      <alignment horizontal="center" vertical="top" wrapText="1"/>
    </xf>
    <xf numFmtId="0" fontId="0" fillId="0" borderId="0" xfId="0" applyAlignment="1">
      <alignment horizontal="right" vertical="top" wrapText="1"/>
    </xf>
    <xf numFmtId="0" fontId="28" fillId="0" borderId="0" xfId="0" applyFont="1" applyAlignment="1">
      <alignment vertical="center" wrapText="1"/>
    </xf>
    <xf numFmtId="0" fontId="0" fillId="0" borderId="0" xfId="0" quotePrefix="1" applyAlignment="1">
      <alignment horizontal="right"/>
    </xf>
    <xf numFmtId="0" fontId="29" fillId="26" borderId="11" xfId="0" applyFont="1" applyFill="1" applyBorder="1" applyAlignment="1">
      <alignment horizontal="center" vertical="center" wrapText="1"/>
    </xf>
    <xf numFmtId="0" fontId="29" fillId="26" borderId="11" xfId="0" applyFont="1" applyFill="1" applyBorder="1" applyAlignment="1">
      <alignment horizontal="center"/>
    </xf>
    <xf numFmtId="0" fontId="0" fillId="8" borderId="12" xfId="0" applyFill="1" applyBorder="1" applyAlignment="1">
      <alignment horizontal="left" vertical="center" wrapText="1"/>
    </xf>
    <xf numFmtId="0" fontId="22" fillId="9" borderId="5" xfId="0" applyFont="1" applyFill="1" applyBorder="1" applyAlignment="1">
      <alignment horizontal="left" vertical="center" wrapText="1"/>
    </xf>
    <xf numFmtId="0" fontId="22" fillId="8" borderId="12" xfId="0" applyFont="1" applyFill="1" applyBorder="1" applyAlignment="1">
      <alignment horizontal="left" vertical="center" wrapText="1"/>
    </xf>
    <xf numFmtId="0" fontId="0" fillId="9" borderId="6" xfId="0" applyFill="1" applyBorder="1" applyAlignment="1">
      <alignment horizontal="left" vertical="center" wrapText="1"/>
    </xf>
    <xf numFmtId="0" fontId="22" fillId="9" borderId="6" xfId="0" applyFont="1" applyFill="1" applyBorder="1" applyAlignment="1">
      <alignment horizontal="left" vertical="center" wrapText="1"/>
    </xf>
    <xf numFmtId="0" fontId="6" fillId="8" borderId="12" xfId="0" applyFont="1" applyFill="1" applyBorder="1" applyAlignment="1">
      <alignment horizontal="left" vertical="center" wrapText="1"/>
    </xf>
    <xf numFmtId="0" fontId="23" fillId="0" borderId="0" xfId="0" applyFont="1" applyAlignment="1">
      <alignment vertical="top"/>
    </xf>
    <xf numFmtId="0" fontId="6" fillId="9" borderId="6"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wrapText="1"/>
    </xf>
    <xf numFmtId="0" fontId="0" fillId="0" borderId="0" xfId="0" quotePrefix="1" applyAlignment="1">
      <alignment horizontal="right" vertical="top"/>
    </xf>
    <xf numFmtId="0" fontId="0" fillId="0" borderId="0" xfId="0" quotePrefix="1" applyAlignment="1">
      <alignment horizontal="right" vertical="center" wrapText="1"/>
    </xf>
    <xf numFmtId="0" fontId="35" fillId="0" borderId="0" xfId="0" applyFont="1"/>
    <xf numFmtId="0" fontId="36" fillId="0" borderId="0" xfId="0" applyFont="1"/>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lignment wrapText="1"/>
    </xf>
    <xf numFmtId="0" fontId="12" fillId="21" borderId="11" xfId="0" applyFont="1" applyFill="1" applyBorder="1" applyAlignment="1" applyProtection="1">
      <alignment vertical="center"/>
      <protection locked="0"/>
    </xf>
    <xf numFmtId="1" fontId="10" fillId="21" borderId="9" xfId="0" applyNumberFormat="1" applyFont="1" applyFill="1" applyBorder="1" applyAlignment="1" applyProtection="1">
      <alignment horizontal="center" vertical="center"/>
      <protection locked="0"/>
    </xf>
    <xf numFmtId="1" fontId="10" fillId="21" borderId="11" xfId="0" applyNumberFormat="1" applyFont="1" applyFill="1" applyBorder="1" applyAlignment="1" applyProtection="1">
      <alignment horizontal="center" vertical="center"/>
      <protection locked="0"/>
    </xf>
    <xf numFmtId="1" fontId="9" fillId="21" borderId="11" xfId="0" applyNumberFormat="1" applyFont="1" applyFill="1" applyBorder="1" applyAlignment="1" applyProtection="1">
      <alignment horizontal="center"/>
      <protection locked="0"/>
    </xf>
    <xf numFmtId="0" fontId="22" fillId="2" borderId="11"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22" fillId="2" borderId="42" xfId="0" applyFont="1" applyFill="1" applyBorder="1" applyAlignment="1">
      <alignment horizontal="center" vertical="center"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47" xfId="0" applyBorder="1" applyAlignment="1">
      <alignment horizontal="left" vertical="top" wrapText="1"/>
    </xf>
    <xf numFmtId="0" fontId="0" fillId="0" borderId="39" xfId="0" applyBorder="1" applyAlignment="1">
      <alignment horizontal="left" vertical="top" wrapText="1"/>
    </xf>
    <xf numFmtId="0" fontId="0" fillId="0" borderId="0" xfId="0" applyAlignment="1">
      <alignment horizontal="left" vertical="center" wrapText="1"/>
    </xf>
    <xf numFmtId="0" fontId="22" fillId="0" borderId="0" xfId="0" applyFont="1" applyFill="1" applyAlignment="1">
      <alignment horizontal="center" vertical="center" textRotation="90" wrapText="1"/>
    </xf>
    <xf numFmtId="0" fontId="0" fillId="0" borderId="0" xfId="0" applyFont="1" applyFill="1" applyAlignment="1">
      <alignment horizontal="center" vertical="center" textRotation="90" wrapText="1"/>
    </xf>
    <xf numFmtId="0" fontId="0" fillId="0" borderId="0" xfId="0" applyFont="1" applyFill="1" applyAlignment="1">
      <alignment horizontal="center" vertical="center" wrapText="1"/>
    </xf>
    <xf numFmtId="0" fontId="0" fillId="0" borderId="0" xfId="0" quotePrefix="1" applyFont="1" applyFill="1" applyAlignment="1">
      <alignment horizontal="right" vertical="center" wrapText="1"/>
    </xf>
    <xf numFmtId="0" fontId="0" fillId="0" borderId="48" xfId="0" applyBorder="1" applyAlignment="1">
      <alignment horizontal="left" vertical="top" wrapText="1"/>
    </xf>
    <xf numFmtId="0" fontId="0" fillId="0" borderId="0" xfId="0" applyAlignment="1">
      <alignment horizontal="left" vertical="top" wrapText="1"/>
    </xf>
    <xf numFmtId="0" fontId="22" fillId="2" borderId="49" xfId="0" applyFont="1" applyFill="1" applyBorder="1" applyAlignment="1">
      <alignment horizontal="center" vertical="center" textRotation="90" wrapText="1"/>
    </xf>
    <xf numFmtId="0" fontId="22" fillId="2" borderId="21" xfId="0" applyFont="1" applyFill="1" applyBorder="1" applyAlignment="1">
      <alignment horizontal="center" vertical="center" textRotation="90" wrapText="1"/>
    </xf>
    <xf numFmtId="0" fontId="0" fillId="0" borderId="21" xfId="0" applyFill="1" applyBorder="1" applyAlignment="1">
      <alignment vertical="top" wrapText="1"/>
    </xf>
    <xf numFmtId="0" fontId="22" fillId="2" borderId="52" xfId="0" applyFont="1" applyFill="1" applyBorder="1" applyAlignment="1">
      <alignment horizontal="center" vertical="center" textRotation="90" wrapText="1"/>
    </xf>
    <xf numFmtId="0" fontId="0" fillId="0" borderId="15" xfId="0" applyFill="1" applyBorder="1" applyAlignment="1">
      <alignment vertical="top" wrapText="1"/>
    </xf>
    <xf numFmtId="0" fontId="0" fillId="0" borderId="52" xfId="0" applyBorder="1" applyAlignment="1">
      <alignment horizontal="left" vertical="top" wrapText="1"/>
    </xf>
    <xf numFmtId="0" fontId="12" fillId="21" borderId="11" xfId="0" applyFont="1" applyFill="1" applyBorder="1" applyAlignment="1" applyProtection="1">
      <alignment horizontal="center" vertical="center"/>
      <protection locked="0"/>
    </xf>
    <xf numFmtId="0" fontId="12" fillId="7" borderId="27" xfId="0" applyFont="1" applyFill="1" applyBorder="1" applyAlignment="1" applyProtection="1">
      <alignment horizontal="left" vertical="center"/>
      <protection locked="0"/>
    </xf>
    <xf numFmtId="9" fontId="12" fillId="7" borderId="13" xfId="2" applyFont="1" applyFill="1" applyBorder="1" applyAlignment="1" applyProtection="1">
      <alignment horizontal="center" vertical="center"/>
      <protection locked="0"/>
    </xf>
    <xf numFmtId="0" fontId="12" fillId="7" borderId="29" xfId="0" applyFont="1" applyFill="1" applyBorder="1" applyAlignment="1" applyProtection="1">
      <alignment horizontal="left" vertical="center"/>
      <protection locked="0"/>
    </xf>
    <xf numFmtId="9" fontId="12" fillId="7" borderId="18" xfId="2" applyFont="1" applyFill="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1" fontId="9" fillId="0" borderId="2" xfId="0" applyNumberFormat="1" applyFont="1" applyBorder="1" applyAlignment="1" applyProtection="1">
      <alignment horizontal="center" vertical="center" wrapText="1"/>
      <protection locked="0"/>
    </xf>
    <xf numFmtId="0" fontId="19" fillId="0" borderId="0" xfId="0" applyFont="1" applyProtection="1">
      <protection locked="0"/>
    </xf>
    <xf numFmtId="0" fontId="9" fillId="0" borderId="0" xfId="0" applyFont="1" applyAlignment="1" applyProtection="1">
      <alignment horizontal="center" vertical="center" wrapText="1"/>
      <protection locked="0"/>
    </xf>
    <xf numFmtId="16" fontId="9" fillId="0" borderId="0" xfId="0" quotePrefix="1" applyNumberFormat="1" applyFont="1" applyAlignment="1" applyProtection="1">
      <alignment horizontal="center" vertical="center" wrapText="1"/>
      <protection locked="0"/>
    </xf>
    <xf numFmtId="0" fontId="9" fillId="0" borderId="0" xfId="0" quotePrefix="1"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9" fillId="13" borderId="5" xfId="0" applyFont="1" applyFill="1" applyBorder="1" applyAlignment="1" applyProtection="1">
      <alignment horizontal="center" vertical="center" wrapText="1"/>
      <protection locked="0"/>
    </xf>
    <xf numFmtId="0" fontId="0" fillId="0" borderId="0" xfId="0" applyProtection="1">
      <protection locked="0"/>
    </xf>
    <xf numFmtId="9" fontId="9" fillId="12" borderId="23" xfId="2" applyFont="1" applyFill="1" applyBorder="1" applyAlignment="1" applyProtection="1">
      <alignment horizontal="center" vertical="center" textRotation="90"/>
      <protection locked="0"/>
    </xf>
    <xf numFmtId="9" fontId="9" fillId="13" borderId="1" xfId="2" applyFont="1" applyFill="1" applyBorder="1" applyAlignment="1" applyProtection="1">
      <alignment horizontal="center" vertical="center" textRotation="90" wrapText="1"/>
      <protection locked="0"/>
    </xf>
    <xf numFmtId="9" fontId="10" fillId="3" borderId="1" xfId="2" applyFont="1" applyFill="1" applyBorder="1" applyAlignment="1" applyProtection="1">
      <alignment horizontal="center" vertical="center" textRotation="90"/>
      <protection locked="0"/>
    </xf>
    <xf numFmtId="9" fontId="10" fillId="7" borderId="1" xfId="2" applyFont="1" applyFill="1" applyBorder="1" applyAlignment="1" applyProtection="1">
      <alignment horizontal="center" vertical="center" textRotation="90" wrapText="1"/>
      <protection locked="0"/>
    </xf>
    <xf numFmtId="9" fontId="9" fillId="7" borderId="1" xfId="2" applyNumberFormat="1" applyFont="1" applyFill="1" applyBorder="1" applyAlignment="1" applyProtection="1">
      <alignment horizontal="center" vertical="center" textRotation="90" wrapText="1"/>
      <protection locked="0"/>
    </xf>
    <xf numFmtId="1" fontId="9" fillId="3" borderId="1" xfId="2" applyNumberFormat="1" applyFont="1" applyFill="1" applyBorder="1" applyAlignment="1" applyProtection="1">
      <alignment horizontal="center" vertical="center" textRotation="90" wrapText="1"/>
      <protection locked="0"/>
    </xf>
    <xf numFmtId="9" fontId="9" fillId="14" borderId="7" xfId="2" applyFont="1" applyFill="1" applyBorder="1" applyAlignment="1" applyProtection="1">
      <alignment horizontal="center" vertical="center" textRotation="90" wrapText="1"/>
      <protection locked="0"/>
    </xf>
    <xf numFmtId="9" fontId="10" fillId="15" borderId="1" xfId="2" applyFont="1" applyFill="1" applyBorder="1" applyAlignment="1" applyProtection="1">
      <alignment horizontal="center" vertical="center" textRotation="90" wrapText="1"/>
      <protection locked="0"/>
    </xf>
    <xf numFmtId="9" fontId="10" fillId="16" borderId="7" xfId="2" applyFont="1" applyFill="1" applyBorder="1" applyAlignment="1" applyProtection="1">
      <alignment horizontal="center" vertical="center" textRotation="90" wrapText="1"/>
      <protection locked="0"/>
    </xf>
    <xf numFmtId="9" fontId="10" fillId="17" borderId="1" xfId="2" applyFont="1" applyFill="1" applyBorder="1" applyAlignment="1" applyProtection="1">
      <alignment horizontal="center" vertical="center" textRotation="90" wrapText="1"/>
      <protection locked="0"/>
    </xf>
    <xf numFmtId="9" fontId="9" fillId="3" borderId="1" xfId="2" applyFont="1" applyFill="1" applyBorder="1" applyAlignment="1" applyProtection="1">
      <alignment horizontal="center" vertical="center" textRotation="90" wrapText="1"/>
      <protection locked="0"/>
    </xf>
    <xf numFmtId="9" fontId="9" fillId="18" borderId="1" xfId="2" applyNumberFormat="1" applyFont="1" applyFill="1" applyBorder="1" applyAlignment="1" applyProtection="1">
      <alignment horizontal="center" vertical="center" textRotation="90" wrapText="1"/>
      <protection locked="0"/>
    </xf>
    <xf numFmtId="9" fontId="9" fillId="19" borderId="1" xfId="2" applyFont="1" applyFill="1" applyBorder="1" applyAlignment="1" applyProtection="1">
      <alignment horizontal="center" vertical="center" textRotation="90" wrapText="1"/>
      <protection locked="0"/>
    </xf>
    <xf numFmtId="0" fontId="9" fillId="8" borderId="4" xfId="0" applyFont="1" applyFill="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 fontId="10" fillId="21" borderId="11" xfId="0" quotePrefix="1" applyNumberFormat="1" applyFont="1" applyFill="1" applyBorder="1" applyAlignment="1" applyProtection="1">
      <alignment vertical="center"/>
      <protection locked="0"/>
    </xf>
    <xf numFmtId="0" fontId="14" fillId="11" borderId="11" xfId="0" applyFont="1" applyFill="1" applyBorder="1" applyAlignment="1" applyProtection="1">
      <alignment vertical="center"/>
      <protection locked="0"/>
    </xf>
    <xf numFmtId="9" fontId="10" fillId="21" borderId="11" xfId="0" applyNumberFormat="1" applyFont="1" applyFill="1" applyBorder="1" applyAlignment="1" applyProtection="1">
      <alignment horizontal="center" vertical="center"/>
      <protection locked="0"/>
    </xf>
    <xf numFmtId="9" fontId="10" fillId="21" borderId="11" xfId="2" quotePrefix="1" applyNumberFormat="1" applyFont="1" applyFill="1" applyBorder="1" applyAlignment="1" applyProtection="1">
      <alignment horizontal="center" vertical="center"/>
      <protection locked="0"/>
    </xf>
    <xf numFmtId="0" fontId="9" fillId="9" borderId="11" xfId="0" applyFont="1" applyFill="1" applyBorder="1" applyAlignment="1" applyProtection="1">
      <alignment horizontal="left" vertical="center"/>
      <protection locked="0"/>
    </xf>
    <xf numFmtId="0" fontId="9" fillId="9" borderId="4" xfId="0" applyFont="1" applyFill="1" applyBorder="1" applyAlignment="1" applyProtection="1">
      <alignment horizontal="left" vertical="center"/>
      <protection locked="0"/>
    </xf>
    <xf numFmtId="0" fontId="0" fillId="0" borderId="0" xfId="0" applyAlignment="1" applyProtection="1">
      <alignment vertical="center"/>
      <protection locked="0"/>
    </xf>
    <xf numFmtId="9" fontId="0" fillId="0" borderId="0" xfId="0" applyNumberFormat="1" applyProtection="1">
      <protection locked="0"/>
    </xf>
    <xf numFmtId="1" fontId="0" fillId="0" borderId="0" xfId="0" applyNumberFormat="1" applyProtection="1">
      <protection locked="0"/>
    </xf>
    <xf numFmtId="0" fontId="9" fillId="20" borderId="2"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167" fontId="10" fillId="22" borderId="11" xfId="0" applyNumberFormat="1" applyFont="1" applyFill="1" applyBorder="1" applyAlignment="1" applyProtection="1">
      <alignment horizontal="center" vertical="center"/>
    </xf>
    <xf numFmtId="9" fontId="10" fillId="0" borderId="11" xfId="0" applyNumberFormat="1" applyFont="1" applyBorder="1" applyAlignment="1" applyProtection="1">
      <alignment horizontal="center" vertical="center"/>
    </xf>
    <xf numFmtId="1" fontId="12" fillId="3" borderId="5" xfId="0" applyNumberFormat="1" applyFont="1" applyFill="1" applyBorder="1" applyAlignment="1" applyProtection="1">
      <alignment horizontal="center" vertical="center"/>
    </xf>
    <xf numFmtId="164" fontId="12" fillId="14" borderId="13" xfId="0" applyNumberFormat="1" applyFont="1" applyFill="1" applyBorder="1" applyAlignment="1" applyProtection="1">
      <alignment horizontal="center" vertical="center"/>
    </xf>
    <xf numFmtId="1" fontId="12" fillId="3" borderId="14" xfId="0" applyNumberFormat="1" applyFont="1" applyFill="1" applyBorder="1" applyAlignment="1" applyProtection="1">
      <alignment horizontal="center" vertical="center"/>
    </xf>
    <xf numFmtId="1" fontId="12" fillId="3" borderId="10" xfId="0" applyNumberFormat="1" applyFont="1" applyFill="1" applyBorder="1" applyAlignment="1" applyProtection="1">
      <alignment horizontal="center" vertical="center"/>
    </xf>
    <xf numFmtId="1" fontId="12" fillId="8" borderId="11" xfId="0" applyNumberFormat="1" applyFont="1" applyFill="1" applyBorder="1" applyAlignment="1" applyProtection="1">
      <alignment horizontal="center" vertical="center"/>
    </xf>
    <xf numFmtId="164" fontId="10" fillId="14" borderId="2" xfId="0" applyNumberFormat="1" applyFont="1" applyFill="1" applyBorder="1" applyAlignment="1" applyProtection="1">
      <alignment horizontal="center" vertical="center"/>
    </xf>
    <xf numFmtId="1" fontId="12" fillId="3" borderId="12" xfId="0" applyNumberFormat="1" applyFont="1" applyFill="1" applyBorder="1" applyAlignment="1" applyProtection="1">
      <alignment horizontal="center" vertical="center"/>
    </xf>
    <xf numFmtId="165" fontId="12" fillId="16" borderId="28" xfId="0" applyNumberFormat="1" applyFont="1" applyFill="1" applyBorder="1" applyAlignment="1" applyProtection="1">
      <alignment horizontal="center" vertical="center"/>
    </xf>
    <xf numFmtId="165" fontId="12" fillId="16" borderId="17" xfId="0" applyNumberFormat="1" applyFont="1" applyFill="1" applyBorder="1" applyAlignment="1" applyProtection="1">
      <alignment horizontal="center" vertical="center"/>
    </xf>
    <xf numFmtId="165" fontId="12" fillId="16" borderId="32" xfId="0" applyNumberFormat="1" applyFont="1" applyFill="1" applyBorder="1" applyAlignment="1" applyProtection="1">
      <alignment horizontal="center" vertical="center"/>
    </xf>
    <xf numFmtId="165" fontId="12" fillId="16" borderId="2" xfId="0" applyNumberFormat="1"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9" fontId="12" fillId="18" borderId="13" xfId="0" applyNumberFormat="1" applyFont="1" applyFill="1" applyBorder="1" applyAlignment="1" applyProtection="1">
      <alignment horizontal="center" vertical="center"/>
    </xf>
    <xf numFmtId="164" fontId="12" fillId="19" borderId="9" xfId="0" applyNumberFormat="1" applyFont="1" applyFill="1" applyBorder="1" applyAlignment="1" applyProtection="1">
      <alignment horizontal="center" vertical="center"/>
    </xf>
    <xf numFmtId="0" fontId="12" fillId="3" borderId="18" xfId="0" applyFont="1" applyFill="1" applyBorder="1" applyAlignment="1" applyProtection="1">
      <alignment horizontal="center" vertical="center"/>
    </xf>
    <xf numFmtId="9" fontId="12" fillId="18" borderId="18" xfId="0" applyNumberFormat="1" applyFont="1" applyFill="1" applyBorder="1" applyAlignment="1" applyProtection="1">
      <alignment horizontal="center" vertical="center"/>
    </xf>
    <xf numFmtId="0" fontId="12" fillId="8" borderId="11" xfId="0" applyFont="1" applyFill="1" applyBorder="1" applyAlignment="1" applyProtection="1">
      <alignment horizontal="center" vertical="center"/>
    </xf>
    <xf numFmtId="9" fontId="10" fillId="18" borderId="11" xfId="0" applyNumberFormat="1" applyFont="1" applyFill="1" applyBorder="1" applyAlignment="1" applyProtection="1">
      <alignment horizontal="center" vertical="center"/>
    </xf>
    <xf numFmtId="164" fontId="10" fillId="19" borderId="11" xfId="0" applyNumberFormat="1" applyFont="1" applyFill="1" applyBorder="1" applyAlignment="1" applyProtection="1">
      <alignment horizontal="center" vertical="center"/>
    </xf>
    <xf numFmtId="165" fontId="10" fillId="17" borderId="11" xfId="0" applyNumberFormat="1" applyFont="1" applyFill="1" applyBorder="1" applyAlignment="1" applyProtection="1">
      <alignment horizontal="center" vertical="center"/>
    </xf>
    <xf numFmtId="165" fontId="10" fillId="15" borderId="11" xfId="0" applyNumberFormat="1" applyFont="1" applyFill="1" applyBorder="1" applyAlignment="1" applyProtection="1">
      <alignment vertical="center"/>
    </xf>
    <xf numFmtId="166" fontId="12" fillId="16" borderId="28" xfId="0" applyNumberFormat="1" applyFont="1" applyFill="1" applyBorder="1" applyAlignment="1" applyProtection="1">
      <alignment horizontal="center" vertical="center"/>
    </xf>
    <xf numFmtId="1" fontId="12" fillId="3" borderId="9" xfId="0" applyNumberFormat="1" applyFont="1" applyFill="1" applyBorder="1" applyAlignment="1" applyProtection="1">
      <alignment horizontal="center" vertical="center"/>
    </xf>
    <xf numFmtId="164" fontId="12" fillId="14" borderId="18" xfId="0" applyNumberFormat="1" applyFont="1" applyFill="1" applyBorder="1" applyAlignment="1" applyProtection="1">
      <alignment horizontal="center" vertical="center"/>
    </xf>
    <xf numFmtId="1" fontId="12" fillId="9" borderId="11" xfId="0" applyNumberFormat="1" applyFont="1" applyFill="1" applyBorder="1" applyAlignment="1" applyProtection="1">
      <alignment horizontal="center" vertical="center"/>
    </xf>
    <xf numFmtId="165" fontId="12" fillId="16" borderId="13" xfId="0" applyNumberFormat="1" applyFont="1" applyFill="1" applyBorder="1" applyAlignment="1" applyProtection="1">
      <alignment horizontal="center" vertical="center"/>
    </xf>
    <xf numFmtId="165" fontId="12" fillId="16" borderId="18" xfId="0" applyNumberFormat="1" applyFont="1" applyFill="1" applyBorder="1" applyAlignment="1" applyProtection="1">
      <alignment horizontal="center" vertical="center"/>
    </xf>
    <xf numFmtId="164" fontId="12" fillId="19" borderId="5" xfId="0" applyNumberFormat="1" applyFont="1" applyFill="1" applyBorder="1" applyAlignment="1" applyProtection="1">
      <alignment horizontal="center" vertical="center"/>
    </xf>
    <xf numFmtId="0" fontId="12" fillId="9" borderId="11" xfId="0" applyFont="1" applyFill="1" applyBorder="1" applyAlignment="1" applyProtection="1">
      <alignment horizontal="center" vertical="center"/>
    </xf>
    <xf numFmtId="1" fontId="12" fillId="22" borderId="11" xfId="0" applyNumberFormat="1" applyFont="1" applyFill="1" applyBorder="1" applyAlignment="1" applyProtection="1">
      <alignment horizontal="center" vertical="center"/>
    </xf>
    <xf numFmtId="0" fontId="12" fillId="22" borderId="11" xfId="0" applyFont="1" applyFill="1" applyBorder="1" applyAlignment="1" applyProtection="1">
      <alignment horizontal="center" vertical="center"/>
    </xf>
    <xf numFmtId="0" fontId="6" fillId="0" borderId="0" xfId="0" applyFont="1" applyFill="1" applyAlignment="1" applyProtection="1">
      <alignment horizontal="center"/>
      <protection locked="0"/>
    </xf>
    <xf numFmtId="0" fontId="7" fillId="0" borderId="0" xfId="0" applyFont="1" applyAlignment="1" applyProtection="1">
      <alignment horizontal="center" vertical="center"/>
      <protection locked="0"/>
    </xf>
    <xf numFmtId="1" fontId="17" fillId="2" borderId="11" xfId="0" applyNumberFormat="1" applyFont="1" applyFill="1" applyBorder="1" applyAlignment="1" applyProtection="1">
      <alignment horizontal="center" vertical="center" wrapText="1"/>
    </xf>
    <xf numFmtId="0" fontId="3" fillId="0" borderId="11" xfId="0" applyFont="1" applyBorder="1" applyAlignment="1" applyProtection="1">
      <alignment horizontal="left" vertical="center" wrapText="1"/>
    </xf>
    <xf numFmtId="0" fontId="3" fillId="0" borderId="11" xfId="0" applyFont="1" applyBorder="1" applyAlignment="1" applyProtection="1">
      <alignment horizontal="center" vertical="center" wrapText="1"/>
    </xf>
    <xf numFmtId="1" fontId="3" fillId="3" borderId="11" xfId="0" applyNumberFormat="1" applyFont="1" applyFill="1" applyBorder="1" applyAlignment="1" applyProtection="1">
      <alignment horizontal="center" vertical="center" wrapText="1"/>
    </xf>
    <xf numFmtId="1" fontId="0" fillId="28" borderId="11" xfId="0" applyNumberFormat="1" applyFill="1" applyBorder="1" applyAlignment="1" applyProtection="1">
      <alignment horizontal="center" vertical="center"/>
    </xf>
    <xf numFmtId="164" fontId="12" fillId="14" borderId="11" xfId="0" applyNumberFormat="1" applyFont="1" applyFill="1" applyBorder="1" applyAlignment="1" applyProtection="1">
      <alignment horizontal="center" vertical="center"/>
    </xf>
    <xf numFmtId="1" fontId="3" fillId="7" borderId="11" xfId="0" applyNumberFormat="1" applyFont="1" applyFill="1" applyBorder="1" applyAlignment="1" applyProtection="1">
      <alignment horizontal="center" vertical="center" wrapText="1"/>
    </xf>
    <xf numFmtId="1" fontId="9" fillId="0" borderId="11" xfId="0" applyNumberFormat="1" applyFont="1" applyFill="1" applyBorder="1" applyAlignment="1" applyProtection="1">
      <alignment horizontal="center" vertical="center" wrapText="1"/>
    </xf>
    <xf numFmtId="168" fontId="3" fillId="15" borderId="11" xfId="1" applyNumberFormat="1" applyFont="1" applyFill="1" applyBorder="1" applyAlignment="1" applyProtection="1">
      <alignment horizontal="center" vertical="center" wrapText="1"/>
    </xf>
    <xf numFmtId="168" fontId="3" fillId="16" borderId="11" xfId="1" applyNumberFormat="1" applyFont="1" applyFill="1" applyBorder="1" applyAlignment="1" applyProtection="1">
      <alignment horizontal="center" vertical="center" wrapText="1"/>
    </xf>
    <xf numFmtId="0" fontId="0" fillId="28" borderId="11" xfId="0" applyFill="1" applyBorder="1" applyAlignment="1" applyProtection="1">
      <alignment horizontal="center" vertical="center"/>
    </xf>
    <xf numFmtId="1" fontId="9" fillId="0" borderId="11" xfId="0" applyNumberFormat="1" applyFont="1" applyBorder="1" applyAlignment="1" applyProtection="1">
      <alignment horizontal="center" vertical="center" wrapText="1"/>
    </xf>
    <xf numFmtId="0" fontId="0" fillId="0" borderId="0" xfId="0" applyProtection="1"/>
    <xf numFmtId="1" fontId="0" fillId="0" borderId="0" xfId="0" applyNumberFormat="1" applyProtection="1"/>
    <xf numFmtId="168" fontId="0" fillId="0" borderId="0" xfId="0" applyNumberFormat="1" applyProtection="1"/>
    <xf numFmtId="42" fontId="3" fillId="15" borderId="11" xfId="1" applyNumberFormat="1" applyFont="1" applyFill="1" applyBorder="1" applyAlignment="1" applyProtection="1">
      <alignment horizontal="center" vertical="center" wrapText="1"/>
    </xf>
    <xf numFmtId="42" fontId="3" fillId="16" borderId="11" xfId="1" applyNumberFormat="1" applyFont="1" applyFill="1" applyBorder="1" applyAlignment="1" applyProtection="1">
      <alignment horizontal="center" vertical="center" wrapText="1"/>
    </xf>
    <xf numFmtId="42" fontId="0" fillId="0" borderId="0" xfId="1" applyNumberFormat="1" applyFont="1" applyProtection="1"/>
    <xf numFmtId="1" fontId="12" fillId="3" borderId="1" xfId="0" applyNumberFormat="1" applyFont="1" applyFill="1" applyBorder="1" applyAlignment="1" applyProtection="1">
      <alignment horizontal="center" vertical="center"/>
    </xf>
    <xf numFmtId="1" fontId="12" fillId="3" borderId="13" xfId="0" applyNumberFormat="1" applyFont="1" applyFill="1" applyBorder="1" applyAlignment="1" applyProtection="1">
      <alignment horizontal="center" vertical="center"/>
    </xf>
    <xf numFmtId="165" fontId="12" fillId="16" borderId="9" xfId="0" applyNumberFormat="1" applyFont="1" applyFill="1" applyBorder="1" applyAlignment="1" applyProtection="1">
      <alignment horizontal="center" vertical="center"/>
    </xf>
    <xf numFmtId="1" fontId="10" fillId="3" borderId="11" xfId="0" applyNumberFormat="1" applyFont="1" applyFill="1" applyBorder="1" applyAlignment="1" applyProtection="1">
      <alignment horizontal="center" vertical="center"/>
    </xf>
    <xf numFmtId="1" fontId="10" fillId="3" borderId="2" xfId="0" applyNumberFormat="1" applyFont="1" applyFill="1" applyBorder="1" applyAlignment="1" applyProtection="1">
      <alignment horizontal="center" vertical="center"/>
    </xf>
    <xf numFmtId="164" fontId="10" fillId="14" borderId="11" xfId="0" applyNumberFormat="1" applyFont="1" applyFill="1" applyBorder="1" applyAlignment="1" applyProtection="1">
      <alignment horizontal="center" vertical="center"/>
    </xf>
    <xf numFmtId="165" fontId="10" fillId="15" borderId="2" xfId="0" applyNumberFormat="1" applyFont="1" applyFill="1" applyBorder="1" applyAlignment="1" applyProtection="1">
      <alignment vertical="center"/>
    </xf>
    <xf numFmtId="165" fontId="12" fillId="16" borderId="11" xfId="0" applyNumberFormat="1" applyFont="1" applyFill="1" applyBorder="1" applyAlignment="1" applyProtection="1">
      <alignment horizontal="center" vertical="center"/>
    </xf>
    <xf numFmtId="1" fontId="10" fillId="3" borderId="3" xfId="0" applyNumberFormat="1" applyFont="1" applyFill="1" applyBorder="1" applyAlignment="1" applyProtection="1">
      <alignment horizontal="center" vertical="center"/>
    </xf>
    <xf numFmtId="168" fontId="0" fillId="0" borderId="0" xfId="1" applyNumberFormat="1" applyFont="1" applyProtection="1"/>
    <xf numFmtId="0" fontId="11" fillId="11" borderId="1" xfId="0" applyFont="1" applyFill="1" applyBorder="1" applyAlignment="1" applyProtection="1">
      <alignment horizontal="center" vertical="top"/>
      <protection locked="0"/>
    </xf>
    <xf numFmtId="0" fontId="11" fillId="11" borderId="5" xfId="0" applyFont="1" applyFill="1" applyBorder="1" applyAlignment="1" applyProtection="1">
      <alignment horizontal="center" vertical="top"/>
      <protection locked="0"/>
    </xf>
    <xf numFmtId="0" fontId="11" fillId="11" borderId="6" xfId="0" applyFont="1" applyFill="1" applyBorder="1" applyAlignment="1" applyProtection="1">
      <alignment horizontal="center" vertical="top"/>
      <protection locked="0"/>
    </xf>
    <xf numFmtId="0" fontId="9" fillId="13" borderId="1" xfId="0" applyFont="1" applyFill="1" applyBorder="1" applyAlignment="1" applyProtection="1">
      <alignment horizontal="center" vertical="center" wrapText="1"/>
      <protection locked="0"/>
    </xf>
    <xf numFmtId="0" fontId="9" fillId="13" borderId="5" xfId="0" applyFont="1" applyFill="1" applyBorder="1" applyAlignment="1" applyProtection="1">
      <alignment horizontal="center" vertical="center" wrapText="1"/>
      <protection locked="0"/>
    </xf>
    <xf numFmtId="0" fontId="9" fillId="13" borderId="6"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9" fillId="21" borderId="2" xfId="0" applyFont="1" applyFill="1" applyBorder="1" applyAlignment="1" applyProtection="1">
      <alignment horizontal="center" vertical="center" textRotation="90" wrapText="1"/>
      <protection locked="0"/>
    </xf>
    <xf numFmtId="0" fontId="9" fillId="21" borderId="3" xfId="0" applyFont="1" applyFill="1" applyBorder="1" applyAlignment="1" applyProtection="1">
      <alignment horizontal="center" vertical="center" textRotation="90" wrapText="1"/>
      <protection locked="0"/>
    </xf>
    <xf numFmtId="0" fontId="9" fillId="21" borderId="4" xfId="0" applyFont="1" applyFill="1" applyBorder="1" applyAlignment="1" applyProtection="1">
      <alignment horizontal="center" vertical="center" textRotation="90" wrapText="1"/>
      <protection locked="0"/>
    </xf>
    <xf numFmtId="0" fontId="11" fillId="7" borderId="26" xfId="0" applyFont="1" applyFill="1" applyBorder="1" applyAlignment="1" applyProtection="1">
      <alignment horizontal="left" vertical="center" wrapText="1"/>
      <protection locked="0"/>
    </xf>
    <xf numFmtId="0" fontId="11" fillId="7" borderId="8" xfId="0" applyFont="1" applyFill="1" applyBorder="1" applyAlignment="1" applyProtection="1">
      <alignment horizontal="left" vertical="center" wrapText="1"/>
      <protection locked="0"/>
    </xf>
    <xf numFmtId="0" fontId="13" fillId="7" borderId="0" xfId="0" applyFont="1" applyFill="1" applyAlignment="1" applyProtection="1">
      <alignment horizontal="left" vertical="center" wrapText="1"/>
      <protection locked="0"/>
    </xf>
    <xf numFmtId="0" fontId="13" fillId="7" borderId="29" xfId="0" applyFont="1" applyFill="1" applyBorder="1" applyAlignment="1" applyProtection="1">
      <alignment horizontal="left" vertical="center" wrapText="1"/>
      <protection locked="0"/>
    </xf>
    <xf numFmtId="0" fontId="13" fillId="7" borderId="30" xfId="0" applyFont="1" applyFill="1" applyBorder="1" applyAlignment="1" applyProtection="1">
      <alignment horizontal="left" vertical="center" wrapText="1"/>
      <protection locked="0"/>
    </xf>
    <xf numFmtId="0" fontId="13" fillId="7" borderId="31" xfId="0" applyFont="1" applyFill="1" applyBorder="1" applyAlignment="1" applyProtection="1">
      <alignment horizontal="left" vertical="center" wrapText="1"/>
      <protection locked="0"/>
    </xf>
    <xf numFmtId="0" fontId="9" fillId="9" borderId="3" xfId="0" applyFont="1" applyFill="1" applyBorder="1" applyAlignment="1" applyProtection="1">
      <alignment horizontal="right" vertical="center"/>
      <protection locked="0"/>
    </xf>
    <xf numFmtId="0" fontId="9" fillId="9" borderId="4" xfId="0" applyFont="1" applyFill="1" applyBorder="1" applyAlignment="1" applyProtection="1">
      <alignment horizontal="right" vertical="center"/>
      <protection locked="0"/>
    </xf>
    <xf numFmtId="0" fontId="11" fillId="7" borderId="7" xfId="0" applyFont="1" applyFill="1" applyBorder="1" applyAlignment="1" applyProtection="1">
      <alignment horizontal="left" vertical="center" wrapText="1"/>
      <protection locked="0"/>
    </xf>
    <xf numFmtId="0" fontId="13" fillId="7" borderId="18" xfId="0" applyFont="1" applyFill="1" applyBorder="1" applyAlignment="1" applyProtection="1">
      <alignment horizontal="left" vertical="center" wrapText="1"/>
      <protection locked="0"/>
    </xf>
    <xf numFmtId="0" fontId="13" fillId="7" borderId="19" xfId="0" applyFont="1" applyFill="1" applyBorder="1" applyAlignment="1" applyProtection="1">
      <alignment horizontal="left" vertical="center" wrapText="1"/>
      <protection locked="0"/>
    </xf>
    <xf numFmtId="0" fontId="9" fillId="9" borderId="2" xfId="0" applyFont="1" applyFill="1" applyBorder="1" applyAlignment="1" applyProtection="1">
      <alignment horizontal="right" vertical="center"/>
      <protection locked="0"/>
    </xf>
    <xf numFmtId="0" fontId="2" fillId="10" borderId="2" xfId="0" applyFont="1" applyFill="1" applyBorder="1" applyAlignment="1" applyProtection="1">
      <alignment horizontal="center" vertical="center"/>
      <protection locked="0"/>
    </xf>
    <xf numFmtId="0" fontId="2" fillId="10" borderId="3" xfId="0" applyFont="1" applyFill="1" applyBorder="1" applyAlignment="1" applyProtection="1">
      <alignment horizontal="center" vertical="center"/>
      <protection locked="0"/>
    </xf>
    <xf numFmtId="0" fontId="2" fillId="10" borderId="4" xfId="0" applyFont="1" applyFill="1" applyBorder="1" applyAlignment="1" applyProtection="1">
      <alignment horizontal="center" vertical="center"/>
      <protection locked="0"/>
    </xf>
    <xf numFmtId="0" fontId="9" fillId="8" borderId="2" xfId="0" applyFont="1" applyFill="1" applyBorder="1" applyAlignment="1" applyProtection="1">
      <alignment horizontal="right" vertical="center"/>
      <protection locked="0"/>
    </xf>
    <xf numFmtId="0" fontId="9" fillId="8" borderId="3" xfId="0" applyFont="1" applyFill="1" applyBorder="1" applyAlignment="1" applyProtection="1">
      <alignment horizontal="right" vertical="center"/>
      <protection locked="0"/>
    </xf>
    <xf numFmtId="0" fontId="9" fillId="8" borderId="4" xfId="0" applyFont="1" applyFill="1" applyBorder="1" applyAlignment="1" applyProtection="1">
      <alignment horizontal="right" vertical="center"/>
      <protection locked="0"/>
    </xf>
    <xf numFmtId="0" fontId="2" fillId="10" borderId="2" xfId="0" applyFont="1" applyFill="1" applyBorder="1" applyAlignment="1" applyProtection="1">
      <alignment horizontal="center"/>
      <protection locked="0"/>
    </xf>
    <xf numFmtId="0" fontId="2" fillId="10" borderId="4" xfId="0" applyFont="1" applyFill="1" applyBorder="1" applyAlignment="1" applyProtection="1">
      <alignment horizontal="center"/>
      <protection locked="0"/>
    </xf>
    <xf numFmtId="0" fontId="2" fillId="10" borderId="3" xfId="0" applyFont="1" applyFill="1" applyBorder="1" applyAlignment="1" applyProtection="1">
      <alignment horizontal="center"/>
      <protection locked="0"/>
    </xf>
    <xf numFmtId="9" fontId="9" fillId="11" borderId="2" xfId="2" applyFont="1" applyFill="1" applyBorder="1" applyAlignment="1" applyProtection="1">
      <alignment horizontal="center" vertical="center" wrapText="1"/>
      <protection locked="0"/>
    </xf>
    <xf numFmtId="9" fontId="9" fillId="11" borderId="4" xfId="2" applyFont="1" applyFill="1" applyBorder="1" applyAlignment="1" applyProtection="1">
      <alignment horizontal="center" vertical="center" wrapText="1"/>
      <protection locked="0"/>
    </xf>
    <xf numFmtId="0" fontId="15" fillId="9" borderId="3" xfId="0" applyFont="1" applyFill="1" applyBorder="1" applyAlignment="1" applyProtection="1">
      <alignment horizontal="right" vertical="center"/>
      <protection locked="0"/>
    </xf>
    <xf numFmtId="0" fontId="15" fillId="9" borderId="4" xfId="0" applyFont="1" applyFill="1" applyBorder="1" applyAlignment="1" applyProtection="1">
      <alignment horizontal="right" vertical="center"/>
      <protection locked="0"/>
    </xf>
    <xf numFmtId="0" fontId="2" fillId="23" borderId="3" xfId="0" applyFont="1" applyFill="1" applyBorder="1" applyAlignment="1" applyProtection="1">
      <alignment horizontal="right" vertical="center"/>
      <protection locked="0"/>
    </xf>
    <xf numFmtId="0" fontId="2" fillId="23" borderId="4" xfId="0" applyFont="1" applyFill="1" applyBorder="1" applyAlignment="1" applyProtection="1">
      <alignment horizontal="right" vertical="center"/>
      <protection locked="0"/>
    </xf>
    <xf numFmtId="0" fontId="3" fillId="0" borderId="36"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1" fontId="17" fillId="28" borderId="11" xfId="0" applyNumberFormat="1" applyFont="1" applyFill="1" applyBorder="1" applyAlignment="1" applyProtection="1">
      <alignment horizontal="center" vertical="center" textRotation="90" wrapText="1"/>
    </xf>
    <xf numFmtId="0" fontId="17" fillId="2" borderId="11" xfId="0" applyFont="1" applyFill="1" applyBorder="1" applyAlignment="1" applyProtection="1">
      <alignment horizontal="center" vertical="center" wrapText="1"/>
    </xf>
    <xf numFmtId="1" fontId="17" fillId="3" borderId="11" xfId="2" applyNumberFormat="1" applyFont="1" applyFill="1" applyBorder="1" applyAlignment="1" applyProtection="1">
      <alignment horizontal="center" vertical="center" textRotation="90" wrapText="1"/>
    </xf>
    <xf numFmtId="0" fontId="17" fillId="28" borderId="11" xfId="0" applyFont="1" applyFill="1" applyBorder="1" applyAlignment="1" applyProtection="1">
      <alignment horizontal="center" vertical="center" textRotation="90" wrapText="1"/>
    </xf>
    <xf numFmtId="0" fontId="17" fillId="28" borderId="11" xfId="0" applyFont="1" applyFill="1" applyBorder="1" applyAlignment="1" applyProtection="1">
      <alignment horizontal="center" vertical="center" textRotation="90"/>
    </xf>
    <xf numFmtId="9" fontId="17" fillId="14" borderId="11" xfId="2" applyFont="1" applyFill="1" applyBorder="1" applyAlignment="1" applyProtection="1">
      <alignment horizontal="center" vertical="center" textRotation="90" wrapText="1"/>
    </xf>
    <xf numFmtId="1" fontId="17" fillId="2" borderId="11" xfId="0" applyNumberFormat="1" applyFont="1" applyFill="1" applyBorder="1" applyAlignment="1" applyProtection="1">
      <alignment horizontal="center" vertical="center" wrapText="1"/>
    </xf>
    <xf numFmtId="1" fontId="17" fillId="2" borderId="11" xfId="0" applyNumberFormat="1" applyFont="1" applyFill="1" applyBorder="1" applyAlignment="1" applyProtection="1">
      <alignment horizontal="center" vertical="center" textRotation="90" wrapText="1"/>
    </xf>
    <xf numFmtId="168" fontId="17" fillId="15" borderId="1" xfId="0" applyNumberFormat="1" applyFont="1" applyFill="1" applyBorder="1" applyAlignment="1" applyProtection="1">
      <alignment horizontal="center" vertical="center" textRotation="90" wrapText="1"/>
    </xf>
    <xf numFmtId="168" fontId="17" fillId="15" borderId="5" xfId="0" applyNumberFormat="1" applyFont="1" applyFill="1" applyBorder="1" applyAlignment="1" applyProtection="1">
      <alignment horizontal="center" vertical="center" textRotation="90" wrapText="1"/>
    </xf>
    <xf numFmtId="168" fontId="17" fillId="15" borderId="6" xfId="0" applyNumberFormat="1" applyFont="1" applyFill="1" applyBorder="1" applyAlignment="1" applyProtection="1">
      <alignment horizontal="center" vertical="center" textRotation="90" wrapText="1"/>
    </xf>
    <xf numFmtId="168" fontId="17" fillId="16" borderId="11" xfId="1" applyNumberFormat="1" applyFont="1" applyFill="1" applyBorder="1" applyAlignment="1" applyProtection="1">
      <alignment horizontal="center" vertical="center" textRotation="90" wrapText="1"/>
    </xf>
    <xf numFmtId="0" fontId="17" fillId="2" borderId="7"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19" xfId="0" applyFont="1" applyFill="1" applyBorder="1" applyAlignment="1" applyProtection="1">
      <alignment horizontal="center" vertical="center" wrapText="1"/>
    </xf>
    <xf numFmtId="0" fontId="17" fillId="2" borderId="31" xfId="0" applyFont="1" applyFill="1" applyBorder="1" applyAlignment="1" applyProtection="1">
      <alignment horizontal="center" vertical="center" wrapText="1"/>
    </xf>
    <xf numFmtId="42" fontId="17" fillId="15" borderId="1" xfId="1" applyNumberFormat="1" applyFont="1" applyFill="1" applyBorder="1" applyAlignment="1" applyProtection="1">
      <alignment horizontal="center" vertical="center" textRotation="90" wrapText="1"/>
    </xf>
    <xf numFmtId="42" fontId="17" fillId="15" borderId="5" xfId="1" applyNumberFormat="1" applyFont="1" applyFill="1" applyBorder="1" applyAlignment="1" applyProtection="1">
      <alignment horizontal="center" vertical="center" textRotation="90" wrapText="1"/>
    </xf>
    <xf numFmtId="42" fontId="17" fillId="15" borderId="6" xfId="1" applyNumberFormat="1" applyFont="1" applyFill="1" applyBorder="1" applyAlignment="1" applyProtection="1">
      <alignment horizontal="center" vertical="center" textRotation="90" wrapText="1"/>
    </xf>
    <xf numFmtId="42" fontId="17" fillId="16" borderId="11" xfId="1" applyNumberFormat="1" applyFont="1" applyFill="1" applyBorder="1" applyAlignment="1" applyProtection="1">
      <alignment horizontal="center" vertical="center" textRotation="90" wrapText="1"/>
    </xf>
    <xf numFmtId="1" fontId="10" fillId="21" borderId="2" xfId="0" applyNumberFormat="1" applyFont="1" applyFill="1" applyBorder="1" applyAlignment="1" applyProtection="1">
      <alignment horizontal="center" vertical="center"/>
      <protection locked="0"/>
    </xf>
    <xf numFmtId="1" fontId="10" fillId="21" borderId="3" xfId="0" applyNumberFormat="1" applyFont="1" applyFill="1" applyBorder="1" applyAlignment="1" applyProtection="1">
      <alignment horizontal="center" vertical="center"/>
      <protection locked="0"/>
    </xf>
    <xf numFmtId="1" fontId="10" fillId="21" borderId="4" xfId="0" applyNumberFormat="1" applyFont="1" applyFill="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0" fontId="16" fillId="23" borderId="3" xfId="0" applyFont="1" applyFill="1" applyBorder="1" applyAlignment="1" applyProtection="1">
      <alignment horizontal="right"/>
      <protection locked="0"/>
    </xf>
    <xf numFmtId="1" fontId="9" fillId="23" borderId="2" xfId="0" applyNumberFormat="1" applyFont="1" applyFill="1" applyBorder="1" applyAlignment="1" applyProtection="1">
      <alignment horizontal="center"/>
      <protection locked="0"/>
    </xf>
    <xf numFmtId="1" fontId="9" fillId="23" borderId="4" xfId="0" applyNumberFormat="1" applyFont="1" applyFill="1" applyBorder="1" applyAlignment="1" applyProtection="1">
      <alignment horizontal="center"/>
      <protection locked="0"/>
    </xf>
    <xf numFmtId="1" fontId="9" fillId="0" borderId="2" xfId="0" applyNumberFormat="1" applyFont="1" applyBorder="1" applyAlignment="1" applyProtection="1">
      <alignment horizontal="center" vertical="center" wrapText="1"/>
      <protection locked="0"/>
    </xf>
    <xf numFmtId="1" fontId="9" fillId="0" borderId="4" xfId="0" applyNumberFormat="1" applyFont="1" applyBorder="1" applyAlignment="1" applyProtection="1">
      <alignment horizontal="center" vertical="center" wrapText="1"/>
      <protection locked="0"/>
    </xf>
    <xf numFmtId="0" fontId="16" fillId="10" borderId="2" xfId="0" applyFont="1" applyFill="1" applyBorder="1" applyAlignment="1">
      <alignment horizontal="center"/>
    </xf>
    <xf numFmtId="0" fontId="16" fillId="10" borderId="4" xfId="0" applyFont="1" applyFill="1" applyBorder="1" applyAlignment="1">
      <alignment horizontal="center"/>
    </xf>
    <xf numFmtId="0" fontId="16" fillId="10" borderId="3" xfId="0" applyFont="1" applyFill="1" applyBorder="1" applyAlignment="1">
      <alignment horizontal="center"/>
    </xf>
    <xf numFmtId="1" fontId="16" fillId="10" borderId="2" xfId="0" applyNumberFormat="1" applyFont="1" applyFill="1" applyBorder="1" applyAlignment="1">
      <alignment horizontal="center" vertical="center"/>
    </xf>
    <xf numFmtId="1" fontId="16" fillId="10" borderId="4" xfId="0" applyNumberFormat="1" applyFont="1" applyFill="1" applyBorder="1" applyAlignment="1">
      <alignment horizontal="center" vertical="center"/>
    </xf>
    <xf numFmtId="0" fontId="16" fillId="10" borderId="2" xfId="0" applyFont="1" applyFill="1" applyBorder="1" applyAlignment="1">
      <alignment horizontal="center" vertical="center"/>
    </xf>
    <xf numFmtId="0" fontId="16" fillId="10" borderId="3" xfId="0" applyFont="1" applyFill="1" applyBorder="1" applyAlignment="1">
      <alignment horizontal="center" vertical="center"/>
    </xf>
    <xf numFmtId="0" fontId="16" fillId="10" borderId="4" xfId="0" applyFont="1" applyFill="1" applyBorder="1" applyAlignment="1">
      <alignment horizontal="center" vertical="center"/>
    </xf>
    <xf numFmtId="9" fontId="9" fillId="11" borderId="2" xfId="2" applyFont="1" applyFill="1" applyBorder="1" applyAlignment="1" applyProtection="1">
      <alignment horizontal="center" vertical="center" wrapText="1"/>
    </xf>
    <xf numFmtId="9" fontId="9" fillId="11" borderId="4" xfId="2" applyFont="1" applyFill="1" applyBorder="1" applyAlignment="1" applyProtection="1">
      <alignment horizontal="center" vertical="center" wrapText="1"/>
    </xf>
    <xf numFmtId="0" fontId="11" fillId="11" borderId="1" xfId="0" applyFont="1" applyFill="1" applyBorder="1" applyAlignment="1" applyProtection="1">
      <alignment horizontal="center" vertical="top" wrapText="1"/>
      <protection locked="0"/>
    </xf>
    <xf numFmtId="0" fontId="11" fillId="11" borderId="5" xfId="0" applyFont="1" applyFill="1" applyBorder="1" applyAlignment="1" applyProtection="1">
      <alignment horizontal="center" vertical="top" wrapText="1"/>
      <protection locked="0"/>
    </xf>
    <xf numFmtId="1" fontId="9" fillId="21" borderId="2" xfId="0" applyNumberFormat="1" applyFont="1" applyFill="1" applyBorder="1" applyAlignment="1" applyProtection="1">
      <alignment horizontal="center" vertical="center" textRotation="90" wrapText="1"/>
      <protection locked="0"/>
    </xf>
    <xf numFmtId="1" fontId="9" fillId="21" borderId="3" xfId="0" applyNumberFormat="1" applyFont="1" applyFill="1" applyBorder="1" applyAlignment="1" applyProtection="1">
      <alignment horizontal="center" vertical="center" textRotation="90" wrapText="1"/>
      <protection locked="0"/>
    </xf>
    <xf numFmtId="1" fontId="9" fillId="21" borderId="4" xfId="0" applyNumberFormat="1" applyFont="1" applyFill="1" applyBorder="1" applyAlignment="1" applyProtection="1">
      <alignment horizontal="center" vertical="center" textRotation="90" wrapText="1"/>
      <protection locked="0"/>
    </xf>
    <xf numFmtId="0" fontId="9" fillId="9" borderId="3" xfId="0" applyFont="1" applyFill="1" applyBorder="1" applyAlignment="1">
      <alignment horizontal="right"/>
    </xf>
    <xf numFmtId="0" fontId="9" fillId="9" borderId="4" xfId="0" applyFont="1" applyFill="1" applyBorder="1" applyAlignment="1">
      <alignment horizontal="right"/>
    </xf>
    <xf numFmtId="1" fontId="12" fillId="21" borderId="2" xfId="0" applyNumberFormat="1" applyFont="1" applyFill="1" applyBorder="1" applyAlignment="1" applyProtection="1">
      <alignment horizontal="center" vertical="center"/>
      <protection locked="0"/>
    </xf>
    <xf numFmtId="1" fontId="12" fillId="21" borderId="4" xfId="0" applyNumberFormat="1" applyFont="1" applyFill="1" applyBorder="1" applyAlignment="1" applyProtection="1">
      <alignment horizontal="center" vertical="center"/>
      <protection locked="0"/>
    </xf>
    <xf numFmtId="0" fontId="9" fillId="8" borderId="3" xfId="0" applyFont="1" applyFill="1" applyBorder="1" applyAlignment="1">
      <alignment horizontal="right" vertical="center"/>
    </xf>
    <xf numFmtId="0" fontId="9" fillId="8" borderId="4" xfId="0" applyFont="1" applyFill="1" applyBorder="1" applyAlignment="1">
      <alignment horizontal="right" vertical="center"/>
    </xf>
    <xf numFmtId="168" fontId="17" fillId="15" borderId="1" xfId="1" applyNumberFormat="1" applyFont="1" applyFill="1" applyBorder="1" applyAlignment="1" applyProtection="1">
      <alignment horizontal="center" vertical="center" textRotation="90" wrapText="1"/>
    </xf>
    <xf numFmtId="168" fontId="17" fillId="15" borderId="5" xfId="1" applyNumberFormat="1" applyFont="1" applyFill="1" applyBorder="1" applyAlignment="1" applyProtection="1">
      <alignment horizontal="center" vertical="center" textRotation="90" wrapText="1"/>
    </xf>
    <xf numFmtId="168" fontId="17" fillId="15" borderId="6" xfId="1" applyNumberFormat="1" applyFont="1" applyFill="1" applyBorder="1" applyAlignment="1" applyProtection="1">
      <alignment horizontal="center" vertical="center" textRotation="90" wrapText="1"/>
    </xf>
    <xf numFmtId="0" fontId="28" fillId="0" borderId="18" xfId="0" applyFont="1" applyBorder="1" applyAlignment="1">
      <alignment vertical="center" wrapText="1"/>
    </xf>
    <xf numFmtId="0" fontId="0" fillId="0" borderId="0" xfId="0" applyAlignment="1">
      <alignment horizontal="left" vertical="top" wrapText="1"/>
    </xf>
    <xf numFmtId="0" fontId="0" fillId="0" borderId="0" xfId="0" applyAlignment="1">
      <alignment horizontal="left"/>
    </xf>
    <xf numFmtId="0" fontId="2" fillId="24" borderId="1" xfId="0" applyFont="1" applyFill="1" applyBorder="1" applyAlignment="1">
      <alignment horizontal="center" vertical="center" wrapText="1"/>
    </xf>
    <xf numFmtId="0" fontId="2" fillId="24" borderId="6" xfId="0" applyFont="1" applyFill="1" applyBorder="1" applyAlignment="1">
      <alignment horizontal="center" vertical="center" wrapText="1"/>
    </xf>
    <xf numFmtId="0" fontId="2" fillId="24" borderId="2" xfId="0" applyFont="1" applyFill="1" applyBorder="1" applyAlignment="1">
      <alignment horizontal="center" vertical="top"/>
    </xf>
    <xf numFmtId="0" fontId="2" fillId="24" borderId="3" xfId="0" applyFont="1" applyFill="1" applyBorder="1" applyAlignment="1">
      <alignment horizontal="center" vertical="top"/>
    </xf>
    <xf numFmtId="0" fontId="2" fillId="24" borderId="4" xfId="0" applyFont="1" applyFill="1" applyBorder="1" applyAlignment="1">
      <alignment horizontal="center" vertical="top"/>
    </xf>
    <xf numFmtId="0" fontId="0" fillId="0" borderId="18" xfId="0" applyBorder="1" applyAlignment="1">
      <alignment vertical="center" wrapText="1"/>
    </xf>
    <xf numFmtId="0" fontId="22" fillId="27" borderId="1" xfId="0" applyFont="1" applyFill="1" applyBorder="1" applyAlignment="1">
      <alignment horizontal="center" vertical="center" wrapText="1"/>
    </xf>
    <xf numFmtId="0" fontId="22" fillId="27" borderId="6" xfId="0" applyFont="1" applyFill="1" applyBorder="1" applyAlignment="1">
      <alignment horizontal="center" vertical="center" wrapText="1"/>
    </xf>
    <xf numFmtId="0" fontId="31" fillId="5" borderId="1" xfId="0" applyFont="1" applyFill="1" applyBorder="1" applyAlignment="1">
      <alignment horizontal="center" vertical="center"/>
    </xf>
    <xf numFmtId="0" fontId="31" fillId="5" borderId="6"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33" fillId="6" borderId="1" xfId="0" applyFont="1" applyFill="1" applyBorder="1" applyAlignment="1">
      <alignment horizontal="center" vertical="center"/>
    </xf>
    <xf numFmtId="0" fontId="33" fillId="6" borderId="6" xfId="0" applyFont="1" applyFill="1" applyBorder="1" applyAlignment="1">
      <alignment horizontal="center" vertical="center"/>
    </xf>
    <xf numFmtId="0" fontId="22" fillId="25" borderId="1" xfId="0" applyFont="1" applyFill="1" applyBorder="1" applyAlignment="1">
      <alignment horizontal="center" vertical="center" wrapText="1"/>
    </xf>
    <xf numFmtId="0" fontId="22" fillId="25" borderId="6" xfId="0" applyFont="1" applyFill="1" applyBorder="1" applyAlignment="1">
      <alignment horizontal="center" vertical="center" wrapText="1"/>
    </xf>
    <xf numFmtId="0" fontId="31" fillId="25" borderId="1" xfId="0" applyFont="1" applyFill="1" applyBorder="1" applyAlignment="1">
      <alignment horizontal="center" vertical="center"/>
    </xf>
    <xf numFmtId="0" fontId="31" fillId="25" borderId="6"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31" fillId="3" borderId="1" xfId="0" applyFont="1" applyFill="1" applyBorder="1" applyAlignment="1">
      <alignment horizontal="center" vertical="center"/>
    </xf>
    <xf numFmtId="0" fontId="31" fillId="3" borderId="6"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31" fillId="4" borderId="1" xfId="0" applyFont="1" applyFill="1" applyBorder="1" applyAlignment="1">
      <alignment horizontal="center" vertical="center"/>
    </xf>
    <xf numFmtId="0" fontId="31" fillId="4" borderId="6" xfId="0" applyFont="1" applyFill="1" applyBorder="1" applyAlignment="1">
      <alignment horizontal="center" vertical="center"/>
    </xf>
    <xf numFmtId="0" fontId="24" fillId="0" borderId="2" xfId="0" applyFont="1" applyBorder="1" applyAlignment="1" applyProtection="1">
      <alignment horizontal="center" wrapText="1"/>
      <protection locked="0"/>
    </xf>
    <xf numFmtId="0" fontId="24" fillId="0" borderId="4" xfId="0" applyFont="1" applyBorder="1" applyAlignment="1" applyProtection="1">
      <alignment horizontal="center" wrapText="1"/>
      <protection locked="0"/>
    </xf>
    <xf numFmtId="0" fontId="22" fillId="2" borderId="7"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1" xfId="0" applyFont="1" applyFill="1" applyBorder="1" applyAlignment="1">
      <alignment horizontal="center" vertical="center" textRotation="90" wrapText="1"/>
    </xf>
    <xf numFmtId="0" fontId="22" fillId="2" borderId="6" xfId="0" applyFont="1" applyFill="1" applyBorder="1" applyAlignment="1">
      <alignment horizontal="center" vertical="center" textRotation="90" wrapText="1"/>
    </xf>
    <xf numFmtId="0" fontId="22" fillId="2" borderId="26"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41" xfId="0" applyBorder="1" applyAlignment="1">
      <alignment horizontal="left" vertical="top" wrapText="1"/>
    </xf>
    <xf numFmtId="1" fontId="9" fillId="3" borderId="30" xfId="0" applyNumberFormat="1" applyFont="1" applyFill="1" applyBorder="1" applyAlignment="1" applyProtection="1">
      <alignment horizontal="center"/>
    </xf>
    <xf numFmtId="1" fontId="9" fillId="3" borderId="11" xfId="0" applyNumberFormat="1" applyFont="1" applyFill="1" applyBorder="1" applyAlignment="1" applyProtection="1">
      <alignment horizontal="center"/>
    </xf>
    <xf numFmtId="164" fontId="9" fillId="14" borderId="30" xfId="0" applyNumberFormat="1" applyFont="1" applyFill="1" applyBorder="1" applyAlignment="1" applyProtection="1">
      <alignment horizontal="center"/>
    </xf>
  </cellXfs>
  <cellStyles count="3">
    <cellStyle name="Currency" xfId="1" builtinId="4"/>
    <cellStyle name="Normal" xfId="0" builtinId="0"/>
    <cellStyle name="Percent" xfId="2" builtinId="5"/>
  </cellStyles>
  <dxfs count="130">
    <dxf>
      <font>
        <b/>
        <i val="0"/>
      </font>
      <fill>
        <patternFill>
          <bgColor rgb="FFFF0000"/>
        </patternFill>
      </fill>
    </dxf>
    <dxf>
      <font>
        <b val="0"/>
        <i val="0"/>
      </font>
      <fill>
        <patternFill>
          <bgColor rgb="FF92D050"/>
        </patternFill>
      </fill>
    </dxf>
    <dxf>
      <font>
        <color theme="0" tint="-0.14996795556505021"/>
      </font>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color theme="0"/>
      </font>
      <fill>
        <patternFill>
          <bgColor rgb="FF0000FF"/>
        </patternFill>
      </fill>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b/>
        <i val="0"/>
      </font>
      <fill>
        <patternFill>
          <bgColor rgb="FFFF0000"/>
        </patternFill>
      </fill>
    </dxf>
    <dxf>
      <font>
        <b val="0"/>
        <i val="0"/>
      </font>
      <fill>
        <patternFill>
          <bgColor rgb="FF92D050"/>
        </patternFill>
      </fill>
    </dxf>
    <dxf>
      <font>
        <color theme="0" tint="-0.14996795556505021"/>
      </font>
    </dxf>
    <dxf>
      <font>
        <b/>
        <i val="0"/>
      </font>
      <fill>
        <patternFill>
          <bgColor rgb="FFFF0000"/>
        </patternFill>
      </fill>
    </dxf>
    <dxf>
      <font>
        <b val="0"/>
        <i val="0"/>
      </font>
      <fill>
        <patternFill>
          <bgColor rgb="FF92D050"/>
        </patternFill>
      </fill>
    </dxf>
    <dxf>
      <font>
        <color theme="0" tint="-0.14996795556505021"/>
      </font>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s>
  <tableStyles count="0" defaultTableStyle="TableStyleMedium2" defaultPivotStyle="PivotStyleLight16"/>
  <colors>
    <mruColors>
      <color rgb="FFCCFF33"/>
      <color rgb="FFCCFF66"/>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287755</xdr:colOff>
      <xdr:row>0</xdr:row>
      <xdr:rowOff>83635</xdr:rowOff>
    </xdr:from>
    <xdr:ext cx="1253292" cy="405432"/>
    <xdr:sp macro="" textlink="">
      <xdr:nvSpPr>
        <xdr:cNvPr id="2" name="Rectangle 1">
          <a:extLst>
            <a:ext uri="{FF2B5EF4-FFF2-40B4-BE49-F238E27FC236}">
              <a16:creationId xmlns:a16="http://schemas.microsoft.com/office/drawing/2014/main" id="{2B4E442A-68EF-4BE2-B6F9-996B6706BA51}"/>
            </a:ext>
          </a:extLst>
        </xdr:cNvPr>
        <xdr:cNvSpPr/>
      </xdr:nvSpPr>
      <xdr:spPr>
        <a:xfrm>
          <a:off x="2726155" y="83635"/>
          <a:ext cx="1253292" cy="405432"/>
        </a:xfrm>
        <a:prstGeom prst="rect">
          <a:avLst/>
        </a:prstGeom>
        <a:noFill/>
      </xdr:spPr>
      <xdr:txBody>
        <a:bodyPr wrap="none" lIns="91440" tIns="45720" rIns="91440" bIns="45720">
          <a:spAutoFit/>
        </a:bodyPr>
        <a:lstStyle/>
        <a:p>
          <a:pPr algn="ctr"/>
          <a:r>
            <a:rPr lang="en-US" sz="2000" b="0" cap="none" spc="0">
              <a:ln w="0"/>
              <a:solidFill>
                <a:schemeClr val="tx1"/>
              </a:solidFill>
              <a:effectLst>
                <a:outerShdw blurRad="38100" dist="19050" dir="2700000" algn="tl" rotWithShape="0">
                  <a:schemeClr val="dk1">
                    <a:alpha val="40000"/>
                  </a:schemeClr>
                </a:outerShdw>
              </a:effectLst>
            </a:rPr>
            <a:t>Likelihood</a:t>
          </a:r>
        </a:p>
      </xdr:txBody>
    </xdr:sp>
    <xdr:clientData/>
  </xdr:oneCellAnchor>
  <xdr:oneCellAnchor>
    <xdr:from>
      <xdr:col>0</xdr:col>
      <xdr:colOff>159238</xdr:colOff>
      <xdr:row>5</xdr:row>
      <xdr:rowOff>189775</xdr:rowOff>
    </xdr:from>
    <xdr:ext cx="405432" cy="1587293"/>
    <xdr:sp macro="" textlink="">
      <xdr:nvSpPr>
        <xdr:cNvPr id="3" name="Rectangle 2">
          <a:extLst>
            <a:ext uri="{FF2B5EF4-FFF2-40B4-BE49-F238E27FC236}">
              <a16:creationId xmlns:a16="http://schemas.microsoft.com/office/drawing/2014/main" id="{56531EB1-8601-43AC-BC45-EB89C18A5407}"/>
            </a:ext>
          </a:extLst>
        </xdr:cNvPr>
        <xdr:cNvSpPr/>
      </xdr:nvSpPr>
      <xdr:spPr>
        <a:xfrm rot="16200000">
          <a:off x="-431693" y="1756066"/>
          <a:ext cx="1587293" cy="405432"/>
        </a:xfrm>
        <a:prstGeom prst="rect">
          <a:avLst/>
        </a:prstGeom>
        <a:noFill/>
      </xdr:spPr>
      <xdr:txBody>
        <a:bodyPr wrap="none" lIns="91440" tIns="45720" rIns="91440" bIns="45720">
          <a:spAutoFit/>
        </a:bodyPr>
        <a:lstStyle/>
        <a:p>
          <a:pPr algn="ctr"/>
          <a:r>
            <a:rPr lang="en-US" sz="2000" b="0" cap="none" spc="0">
              <a:ln w="0"/>
              <a:solidFill>
                <a:schemeClr val="tx1"/>
              </a:solidFill>
              <a:effectLst>
                <a:outerShdw blurRad="38100" dist="19050" dir="2700000" algn="tl" rotWithShape="0">
                  <a:schemeClr val="dk1">
                    <a:alpha val="40000"/>
                  </a:schemeClr>
                </a:outerShdw>
              </a:effectLst>
            </a:rPr>
            <a:t>Consequence</a:t>
          </a:r>
          <a:endParaRPr lang="en-CA" sz="20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editAs="oneCell">
    <xdr:from>
      <xdr:col>1</xdr:col>
      <xdr:colOff>26671</xdr:colOff>
      <xdr:row>2</xdr:row>
      <xdr:rowOff>69848</xdr:rowOff>
    </xdr:from>
    <xdr:to>
      <xdr:col>9</xdr:col>
      <xdr:colOff>226695</xdr:colOff>
      <xdr:row>15</xdr:row>
      <xdr:rowOff>114611</xdr:rowOff>
    </xdr:to>
    <xdr:pic>
      <xdr:nvPicPr>
        <xdr:cNvPr id="4" name="Picture 3">
          <a:extLst>
            <a:ext uri="{FF2B5EF4-FFF2-40B4-BE49-F238E27FC236}">
              <a16:creationId xmlns:a16="http://schemas.microsoft.com/office/drawing/2014/main" id="{0F11DA8B-B34E-452A-9910-230A4ECB6B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6271" y="450848"/>
          <a:ext cx="5076824" cy="27955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F02F-7CB7-4E24-A443-8B5F38853999}">
  <sheetPr codeName="Sheet1">
    <tabColor rgb="FFCCFF33"/>
    <pageSetUpPr fitToPage="1"/>
  </sheetPr>
  <dimension ref="A1:AA148"/>
  <sheetViews>
    <sheetView topLeftCell="F1" zoomScale="70" zoomScaleNormal="70" workbookViewId="0">
      <pane ySplit="3" topLeftCell="A97" activePane="bottomLeft" state="frozen"/>
      <selection activeCell="AB11" sqref="AB11"/>
      <selection pane="bottomLeft" activeCell="V107" sqref="V107"/>
    </sheetView>
  </sheetViews>
  <sheetFormatPr defaultRowHeight="14.4" x14ac:dyDescent="0.3"/>
  <cols>
    <col min="1" max="1" width="8.796875" style="196"/>
    <col min="2" max="2" width="11.09765625" style="196" bestFit="1" customWidth="1"/>
    <col min="3" max="3" width="21.59765625" style="196" customWidth="1"/>
    <col min="4" max="4" width="25.59765625" style="196" customWidth="1"/>
    <col min="5" max="5" width="31.296875" style="196" customWidth="1"/>
    <col min="6" max="6" width="26.3984375" style="196" customWidth="1"/>
    <col min="7" max="14" width="8.796875" style="196"/>
    <col min="15" max="15" width="15.796875" style="218" customWidth="1"/>
    <col min="16" max="16" width="8.8984375" style="219"/>
    <col min="17" max="17" width="8.796875" style="196"/>
    <col min="18" max="18" width="8.8984375" style="220"/>
    <col min="19" max="19" width="8.796875" style="196"/>
    <col min="20" max="20" width="11.09765625" style="196" customWidth="1"/>
    <col min="21" max="21" width="8.796875" style="196"/>
    <col min="22" max="22" width="11.8984375" style="196" customWidth="1"/>
    <col min="23" max="23" width="8.8984375" style="219"/>
    <col min="24" max="25" width="8.796875" style="196"/>
    <col min="26" max="26" width="8.8984375" style="219"/>
    <col min="27" max="16384" width="8.796875" style="196"/>
  </cols>
  <sheetData>
    <row r="1" spans="1:27" ht="15" thickBot="1" x14ac:dyDescent="0.35">
      <c r="A1" s="1">
        <v>1</v>
      </c>
      <c r="B1" s="1">
        <v>2</v>
      </c>
      <c r="C1" s="1">
        <v>3</v>
      </c>
      <c r="D1" s="1">
        <v>4</v>
      </c>
      <c r="E1" s="1">
        <v>5</v>
      </c>
      <c r="F1" s="1">
        <v>6</v>
      </c>
      <c r="G1" s="1">
        <v>7</v>
      </c>
      <c r="H1" s="1">
        <v>8</v>
      </c>
      <c r="I1" s="1">
        <v>9</v>
      </c>
      <c r="J1" s="1">
        <v>10</v>
      </c>
      <c r="K1" s="1">
        <v>11</v>
      </c>
      <c r="L1" s="256">
        <v>12</v>
      </c>
      <c r="M1" s="256">
        <v>13</v>
      </c>
      <c r="N1" s="256">
        <v>14</v>
      </c>
      <c r="O1" s="256">
        <v>15</v>
      </c>
      <c r="P1" s="256">
        <v>16</v>
      </c>
      <c r="Q1" s="256">
        <v>17</v>
      </c>
      <c r="R1" s="256">
        <v>18</v>
      </c>
      <c r="S1" s="256">
        <v>19</v>
      </c>
      <c r="T1" s="256">
        <v>20</v>
      </c>
      <c r="U1" s="256">
        <v>21</v>
      </c>
      <c r="V1" s="256">
        <v>22</v>
      </c>
      <c r="W1" s="256">
        <v>23</v>
      </c>
      <c r="X1" s="256">
        <v>24</v>
      </c>
      <c r="Y1" s="256">
        <v>25</v>
      </c>
      <c r="Z1" s="256">
        <v>26</v>
      </c>
      <c r="AA1" s="256">
        <v>27</v>
      </c>
    </row>
    <row r="2" spans="1:27" ht="16.7" thickBot="1" x14ac:dyDescent="0.35">
      <c r="A2" s="2"/>
      <c r="B2" s="2"/>
      <c r="C2" s="2"/>
      <c r="D2" s="2"/>
      <c r="E2" s="316" t="s">
        <v>0</v>
      </c>
      <c r="F2" s="317"/>
      <c r="G2" s="316" t="s">
        <v>1</v>
      </c>
      <c r="H2" s="318"/>
      <c r="I2" s="318"/>
      <c r="J2" s="318"/>
      <c r="K2" s="318"/>
      <c r="L2" s="317"/>
      <c r="M2" s="310" t="s">
        <v>2</v>
      </c>
      <c r="N2" s="312"/>
      <c r="O2" s="310" t="s">
        <v>3</v>
      </c>
      <c r="P2" s="311"/>
      <c r="Q2" s="311"/>
      <c r="R2" s="311"/>
      <c r="S2" s="311"/>
      <c r="T2" s="311"/>
      <c r="U2" s="312"/>
      <c r="V2" s="310" t="s">
        <v>4</v>
      </c>
      <c r="W2" s="311"/>
      <c r="X2" s="311"/>
      <c r="Y2" s="311"/>
      <c r="Z2" s="311"/>
      <c r="AA2" s="312"/>
    </row>
    <row r="3" spans="1:27" ht="165.9" customHeight="1" thickBot="1" x14ac:dyDescent="0.35">
      <c r="A3" s="3"/>
      <c r="B3" s="3" t="s">
        <v>5</v>
      </c>
      <c r="C3" s="3"/>
      <c r="D3" s="3"/>
      <c r="E3" s="319" t="s">
        <v>82</v>
      </c>
      <c r="F3" s="320"/>
      <c r="G3" s="197" t="s">
        <v>6</v>
      </c>
      <c r="H3" s="197" t="s">
        <v>7</v>
      </c>
      <c r="I3" s="197" t="s">
        <v>8</v>
      </c>
      <c r="J3" s="197" t="s">
        <v>9</v>
      </c>
      <c r="K3" s="197" t="s">
        <v>10</v>
      </c>
      <c r="L3" s="197" t="s">
        <v>11</v>
      </c>
      <c r="M3" s="198" t="s">
        <v>12</v>
      </c>
      <c r="N3" s="199" t="s">
        <v>13</v>
      </c>
      <c r="O3" s="200" t="s">
        <v>182</v>
      </c>
      <c r="P3" s="201" t="s">
        <v>14</v>
      </c>
      <c r="Q3" s="198" t="s">
        <v>15</v>
      </c>
      <c r="R3" s="202" t="s">
        <v>16</v>
      </c>
      <c r="S3" s="203" t="s">
        <v>17</v>
      </c>
      <c r="T3" s="204" t="s">
        <v>18</v>
      </c>
      <c r="U3" s="205" t="s">
        <v>19</v>
      </c>
      <c r="V3" s="206" t="s">
        <v>20</v>
      </c>
      <c r="W3" s="201" t="s">
        <v>14</v>
      </c>
      <c r="X3" s="198" t="s">
        <v>21</v>
      </c>
      <c r="Y3" s="207" t="s">
        <v>22</v>
      </c>
      <c r="Z3" s="208" t="s">
        <v>23</v>
      </c>
      <c r="AA3" s="209" t="s">
        <v>24</v>
      </c>
    </row>
    <row r="4" spans="1:27" ht="15" thickBot="1" x14ac:dyDescent="0.35">
      <c r="A4" s="31">
        <f>A3+1</f>
        <v>1</v>
      </c>
      <c r="B4" s="31" t="str">
        <f ca="1">IF(ISNUMBER(SEARCH("Combined",C4)),"C&amp;P",IF(ISNUMBER(SEARCH("Overall",C4)),IF(ISNUMBER(SEARCH("Condition",C4)),"OC","OP"),IF(ISNUMBER(SEARCH("Average",C4)),IF(ISNUMBER(SEARCH("Condition",C4)),"AC","AP"),IF(ISNUMBER(SEARCH("Condition",C4)),"C","P"))))</f>
        <v>C</v>
      </c>
      <c r="C4" s="32" t="str">
        <f ca="1">OFFSET($E4,0,1,1,1)</f>
        <v>Condition ALOS #1</v>
      </c>
      <c r="D4" s="32" t="str">
        <f>E4</f>
        <v>Asset Class Name</v>
      </c>
      <c r="E4" s="286" t="s">
        <v>49</v>
      </c>
      <c r="F4" s="210" t="s">
        <v>72</v>
      </c>
      <c r="G4" s="6"/>
      <c r="H4" s="7"/>
      <c r="I4" s="7"/>
      <c r="J4" s="7"/>
      <c r="K4" s="8"/>
      <c r="L4" s="221">
        <f>SUM(G4:K4)</f>
        <v>0</v>
      </c>
      <c r="M4" s="289"/>
      <c r="N4" s="292">
        <f>L4*M4</f>
        <v>0</v>
      </c>
      <c r="O4" s="295"/>
      <c r="P4" s="296"/>
      <c r="Q4" s="296"/>
      <c r="R4" s="296"/>
      <c r="S4" s="296"/>
      <c r="T4" s="296"/>
      <c r="U4" s="296"/>
      <c r="V4" s="296"/>
      <c r="W4" s="296"/>
      <c r="X4" s="296"/>
      <c r="Y4" s="296"/>
      <c r="Z4" s="296"/>
      <c r="AA4" s="297"/>
    </row>
    <row r="5" spans="1:27" x14ac:dyDescent="0.3">
      <c r="A5" s="31">
        <f>A4+1</f>
        <v>2</v>
      </c>
      <c r="B5" s="31" t="str">
        <f ca="1">IF(ISNUMBER(SEARCH("Combined",C5)),"C&amp;P",IF(ISNUMBER(SEARCH("Overall",C5)),IF(ISNUMBER(SEARCH("Condition",C5)),"OC","OP"),IF(ISNUMBER(SEARCH("Average",C5)),IF(ISNUMBER(SEARCH("Condition",C5)),"AC","AP"),IF(ISNUMBER(SEARCH("Condition",C5)),"C","P"))))</f>
        <v>C</v>
      </c>
      <c r="C5" s="32" t="str">
        <f ca="1">IF(E5="",C4,F5)</f>
        <v>Condition ALOS #1</v>
      </c>
      <c r="D5" s="32" t="str">
        <f>D4</f>
        <v>Asset Class Name</v>
      </c>
      <c r="E5" s="287"/>
      <c r="F5" s="306"/>
      <c r="G5" s="298"/>
      <c r="H5" s="298"/>
      <c r="I5" s="298"/>
      <c r="J5" s="298"/>
      <c r="K5" s="298"/>
      <c r="L5" s="299"/>
      <c r="M5" s="290"/>
      <c r="N5" s="293"/>
      <c r="O5" s="183"/>
      <c r="P5" s="184"/>
      <c r="Q5" s="10"/>
      <c r="R5" s="225">
        <f>$L4*Q5</f>
        <v>0</v>
      </c>
      <c r="S5" s="226" t="str">
        <f>IF(OR(Q5="",P5=""),"",IF(R5,(N4/R5)-1,""))</f>
        <v/>
      </c>
      <c r="T5" s="11"/>
      <c r="U5" s="232" t="str">
        <f>IF((R5-N4),T5/(R5-N4),"")</f>
        <v/>
      </c>
      <c r="V5" s="12"/>
      <c r="W5" s="79"/>
      <c r="X5" s="10"/>
      <c r="Y5" s="236">
        <f>L4*X5</f>
        <v>0</v>
      </c>
      <c r="Z5" s="237" t="str">
        <f>IF(Y5,(R5/Y5)-1,"")</f>
        <v/>
      </c>
      <c r="AA5" s="238" t="str">
        <f>IF(OR(X5="",W5=""),"",IF(Y5,(N4/Y5)-1,""))</f>
        <v/>
      </c>
    </row>
    <row r="6" spans="1:27" x14ac:dyDescent="0.3">
      <c r="A6" s="31">
        <f t="shared" ref="A6:A129" si="0">A5+1</f>
        <v>3</v>
      </c>
      <c r="B6" s="31" t="str">
        <f t="shared" ref="B6" ca="1" si="1">IF(ISNUMBER(SEARCH("Combined",C6)),"C&amp;P",IF(ISNUMBER(SEARCH("Overall",C6)),IF(ISNUMBER(SEARCH("Condition",C6)),"OC","OP"),IF(ISNUMBER(SEARCH("Average",C6)),IF(ISNUMBER(SEARCH("Condition",C6)),"AC","AP"),IF(ISNUMBER(SEARCH("Condition",C6)),"C","P"))))</f>
        <v>C</v>
      </c>
      <c r="C6" s="32" t="str">
        <f t="shared" ref="C6" ca="1" si="2">IF(E6="",C5,F6)</f>
        <v>Condition ALOS #1</v>
      </c>
      <c r="D6" s="32" t="str">
        <f t="shared" ref="D6:D129" si="3">D5</f>
        <v>Asset Class Name</v>
      </c>
      <c r="E6" s="287"/>
      <c r="F6" s="307">
        <f>F5</f>
        <v>0</v>
      </c>
      <c r="G6" s="300"/>
      <c r="H6" s="300"/>
      <c r="I6" s="300"/>
      <c r="J6" s="300"/>
      <c r="K6" s="300"/>
      <c r="L6" s="301"/>
      <c r="M6" s="290"/>
      <c r="N6" s="293"/>
      <c r="O6" s="211"/>
      <c r="P6" s="184"/>
      <c r="Q6" s="10"/>
      <c r="R6" s="227">
        <f>$L4*Q6</f>
        <v>0</v>
      </c>
      <c r="S6" s="226" t="str">
        <f>IF(OR(Q6="",P6=""),"",IF(R6,(N4/R6)-1,""))</f>
        <v/>
      </c>
      <c r="T6" s="11"/>
      <c r="U6" s="233" t="str">
        <f>IF((R6-N4),T6/(R6-N4),"")</f>
        <v/>
      </c>
      <c r="V6" s="12"/>
      <c r="W6" s="79"/>
      <c r="X6" s="10"/>
      <c r="Y6" s="236">
        <f>L4*X6</f>
        <v>0</v>
      </c>
      <c r="Z6" s="237" t="str">
        <f t="shared" ref="Z6:Z9" si="4">IF(Y6,(R6/Y6)-1,"")</f>
        <v/>
      </c>
      <c r="AA6" s="238" t="str">
        <f>IF(OR(X6="",W6=""),"",IF(Y6,(N4/Y6)-1,""))</f>
        <v/>
      </c>
    </row>
    <row r="7" spans="1:27" x14ac:dyDescent="0.3">
      <c r="A7" s="31">
        <f t="shared" si="0"/>
        <v>4</v>
      </c>
      <c r="B7" s="31" t="str">
        <f t="shared" ref="B7:B11" ca="1" si="5">IF(ISNUMBER(SEARCH("Combined",C7)),"C&amp;P",IF(ISNUMBER(SEARCH("Overall",C7)),IF(ISNUMBER(SEARCH("Condition",C7)),"OC","OP"),IF(ISNUMBER(SEARCH("Average",C7)),IF(ISNUMBER(SEARCH("Condition",C7)),"AC","AP"),IF(ISNUMBER(SEARCH("Condition",C7)),"C","P"))))</f>
        <v>C</v>
      </c>
      <c r="C7" s="32" t="str">
        <f t="shared" ref="C7:C11" ca="1" si="6">IF(E7="",C6,F7)</f>
        <v>Condition ALOS #1</v>
      </c>
      <c r="D7" s="32" t="str">
        <f t="shared" si="3"/>
        <v>Asset Class Name</v>
      </c>
      <c r="E7" s="287"/>
      <c r="F7" s="307">
        <f t="shared" ref="F7:F9" si="7">F6</f>
        <v>0</v>
      </c>
      <c r="G7" s="300"/>
      <c r="H7" s="300"/>
      <c r="I7" s="300"/>
      <c r="J7" s="300"/>
      <c r="K7" s="300"/>
      <c r="L7" s="301"/>
      <c r="M7" s="290"/>
      <c r="N7" s="293"/>
      <c r="O7" s="211"/>
      <c r="P7" s="184"/>
      <c r="Q7" s="10"/>
      <c r="R7" s="227">
        <f>$L4*Q7</f>
        <v>0</v>
      </c>
      <c r="S7" s="226" t="str">
        <f>IF(OR(Q7="",P7=""),"",IF(R7,(N4/R7)-1,""))</f>
        <v/>
      </c>
      <c r="T7" s="11"/>
      <c r="U7" s="233" t="str">
        <f>IF((R7-N4),T7/(R7-N4),"")</f>
        <v/>
      </c>
      <c r="V7" s="12"/>
      <c r="W7" s="79"/>
      <c r="X7" s="10"/>
      <c r="Y7" s="236">
        <f>L4*X7</f>
        <v>0</v>
      </c>
      <c r="Z7" s="237" t="str">
        <f t="shared" si="4"/>
        <v/>
      </c>
      <c r="AA7" s="238" t="str">
        <f>IF(OR(X7="",W7=""),"",IF(Y7,(N4/Y7)-1,""))</f>
        <v/>
      </c>
    </row>
    <row r="8" spans="1:27" x14ac:dyDescent="0.3">
      <c r="A8" s="31">
        <f t="shared" si="0"/>
        <v>5</v>
      </c>
      <c r="B8" s="31" t="str">
        <f t="shared" ca="1" si="5"/>
        <v>C</v>
      </c>
      <c r="C8" s="32" t="str">
        <f t="shared" ca="1" si="6"/>
        <v>Condition ALOS #1</v>
      </c>
      <c r="D8" s="32" t="str">
        <f t="shared" si="3"/>
        <v>Asset Class Name</v>
      </c>
      <c r="E8" s="287"/>
      <c r="F8" s="307">
        <f t="shared" si="7"/>
        <v>0</v>
      </c>
      <c r="G8" s="300"/>
      <c r="H8" s="300"/>
      <c r="I8" s="300"/>
      <c r="J8" s="300"/>
      <c r="K8" s="300"/>
      <c r="L8" s="301"/>
      <c r="M8" s="290"/>
      <c r="N8" s="293"/>
      <c r="O8" s="183"/>
      <c r="P8" s="184"/>
      <c r="Q8" s="10"/>
      <c r="R8" s="227">
        <f>$L4*Q8</f>
        <v>0</v>
      </c>
      <c r="S8" s="226" t="str">
        <f>IF(OR(Q8="",P8=""),"",IF(R8,(N4/R8)-1,""))</f>
        <v/>
      </c>
      <c r="T8" s="11"/>
      <c r="U8" s="233" t="str">
        <f>IF((R8-N4),T8/(R8-N4),"")</f>
        <v/>
      </c>
      <c r="V8" s="12"/>
      <c r="W8" s="79"/>
      <c r="X8" s="10"/>
      <c r="Y8" s="236">
        <f>L4*X8</f>
        <v>0</v>
      </c>
      <c r="Z8" s="237" t="str">
        <f>IF(Y8,(R8/Y8)-1,"")</f>
        <v/>
      </c>
      <c r="AA8" s="238" t="str">
        <f>IF(OR(X8="",W8=""),"",IF(Y8,(N4/Y8)-1,""))</f>
        <v/>
      </c>
    </row>
    <row r="9" spans="1:27" ht="15" thickBot="1" x14ac:dyDescent="0.35">
      <c r="A9" s="31">
        <f t="shared" si="0"/>
        <v>6</v>
      </c>
      <c r="B9" s="31" t="str">
        <f t="shared" ca="1" si="5"/>
        <v>C</v>
      </c>
      <c r="C9" s="32" t="str">
        <f t="shared" ca="1" si="6"/>
        <v>Condition ALOS #1</v>
      </c>
      <c r="D9" s="32" t="str">
        <f t="shared" si="3"/>
        <v>Asset Class Name</v>
      </c>
      <c r="E9" s="288"/>
      <c r="F9" s="308">
        <f t="shared" si="7"/>
        <v>0</v>
      </c>
      <c r="G9" s="302"/>
      <c r="H9" s="302"/>
      <c r="I9" s="302"/>
      <c r="J9" s="302"/>
      <c r="K9" s="302"/>
      <c r="L9" s="303"/>
      <c r="M9" s="290"/>
      <c r="N9" s="293"/>
      <c r="O9" s="185"/>
      <c r="P9" s="186"/>
      <c r="Q9" s="14"/>
      <c r="R9" s="228">
        <f>$L4*Q9</f>
        <v>0</v>
      </c>
      <c r="S9" s="226" t="str">
        <f>IF(OR(Q9="",P9=""),"",IF(R9,(N4/R9)-1,""))</f>
        <v/>
      </c>
      <c r="T9" s="15"/>
      <c r="U9" s="234" t="str">
        <f>IF((R9-N4),T9/(R9-N4),"")</f>
        <v/>
      </c>
      <c r="V9" s="16"/>
      <c r="W9" s="80"/>
      <c r="X9" s="14"/>
      <c r="Y9" s="239">
        <f>L4*X9</f>
        <v>0</v>
      </c>
      <c r="Z9" s="240" t="str">
        <f t="shared" si="4"/>
        <v/>
      </c>
      <c r="AA9" s="238" t="str">
        <f>IF(OR(X9="",W9=""),"",IF(Y9,(N4/Y9)-1,""))</f>
        <v/>
      </c>
    </row>
    <row r="10" spans="1:27" ht="15" thickBot="1" x14ac:dyDescent="0.35">
      <c r="A10" s="31">
        <f t="shared" si="0"/>
        <v>7</v>
      </c>
      <c r="B10" s="31" t="str">
        <f t="shared" si="5"/>
        <v>AC</v>
      </c>
      <c r="C10" s="32" t="str">
        <f t="shared" si="6"/>
        <v>Average Condition ALOS #1 Risks and Total Costs</v>
      </c>
      <c r="D10" s="32" t="str">
        <f t="shared" si="3"/>
        <v>Asset Class Name</v>
      </c>
      <c r="E10" s="18" t="str">
        <f>F10</f>
        <v>Average Condition ALOS #1 Risks and Total Costs</v>
      </c>
      <c r="F10" s="313" t="s">
        <v>25</v>
      </c>
      <c r="G10" s="314"/>
      <c r="H10" s="314"/>
      <c r="I10" s="314"/>
      <c r="J10" s="314"/>
      <c r="K10" s="314"/>
      <c r="L10" s="315"/>
      <c r="M10" s="291"/>
      <c r="N10" s="294"/>
      <c r="O10" s="182"/>
      <c r="P10" s="224">
        <f>SUM(P5:P9)</f>
        <v>0</v>
      </c>
      <c r="Q10" s="153"/>
      <c r="R10" s="229">
        <f>R5*P5+R6*P6+R7*P7+R8*P8+R9*P9</f>
        <v>0</v>
      </c>
      <c r="S10" s="230" t="str">
        <f>IF(R10,(N4/R10)-1,"")</f>
        <v/>
      </c>
      <c r="T10" s="245">
        <f>SUM(T5:T9)</f>
        <v>0</v>
      </c>
      <c r="U10" s="235" t="str">
        <f>IF((R10-N4),T10/(R10-N4),"")</f>
        <v/>
      </c>
      <c r="V10" s="244">
        <f>SUM(V5:V9)</f>
        <v>0</v>
      </c>
      <c r="W10" s="82">
        <f>SUM(W5:W9)</f>
        <v>0</v>
      </c>
      <c r="X10" s="212"/>
      <c r="Y10" s="241">
        <f>Y5*W5+Y6*W6+Y7*W7+Y8*W8+Y9*W9</f>
        <v>0</v>
      </c>
      <c r="Z10" s="242" t="str">
        <f>IF(Y10,(R10/Y10)-1,"")</f>
        <v/>
      </c>
      <c r="AA10" s="243" t="str">
        <f>IF(Y10,(N4/Y10)-1,"")</f>
        <v/>
      </c>
    </row>
    <row r="11" spans="1:27" ht="15" thickBot="1" x14ac:dyDescent="0.35">
      <c r="A11" s="31">
        <f t="shared" si="0"/>
        <v>8</v>
      </c>
      <c r="B11" s="31" t="str">
        <f t="shared" si="5"/>
        <v>C</v>
      </c>
      <c r="C11" s="32" t="str">
        <f t="shared" si="6"/>
        <v>Condition ALOS #2</v>
      </c>
      <c r="D11" s="32" t="str">
        <f t="shared" si="3"/>
        <v>Asset Class Name</v>
      </c>
      <c r="E11" s="286" t="s">
        <v>49</v>
      </c>
      <c r="F11" s="210" t="s">
        <v>73</v>
      </c>
      <c r="G11" s="6"/>
      <c r="H11" s="7"/>
      <c r="I11" s="7"/>
      <c r="J11" s="7"/>
      <c r="K11" s="8"/>
      <c r="L11" s="221">
        <f>SUM(G11:K11)</f>
        <v>0</v>
      </c>
      <c r="M11" s="289"/>
      <c r="N11" s="292">
        <f>L11*M11</f>
        <v>0</v>
      </c>
      <c r="O11" s="295"/>
      <c r="P11" s="296"/>
      <c r="Q11" s="296"/>
      <c r="R11" s="296"/>
      <c r="S11" s="296"/>
      <c r="T11" s="296"/>
      <c r="U11" s="296"/>
      <c r="V11" s="296"/>
      <c r="W11" s="296"/>
      <c r="X11" s="296"/>
      <c r="Y11" s="296"/>
      <c r="Z11" s="296"/>
      <c r="AA11" s="297"/>
    </row>
    <row r="12" spans="1:27" x14ac:dyDescent="0.3">
      <c r="A12" s="31">
        <f t="shared" si="0"/>
        <v>9</v>
      </c>
      <c r="B12" s="31" t="str">
        <f t="shared" ref="B12:B23" si="8">IF(ISNUMBER(SEARCH("Combined",C12)),"C&amp;P",IF(ISNUMBER(SEARCH("Overall",C12)),IF(ISNUMBER(SEARCH("Condition",C12)),"OC","OP"),IF(ISNUMBER(SEARCH("Average",C12)),IF(ISNUMBER(SEARCH("Condition",C12)),"AC","AP"),IF(ISNUMBER(SEARCH("Condition",C12)),"C","P"))))</f>
        <v>C</v>
      </c>
      <c r="C12" s="32" t="str">
        <f t="shared" ref="C12:C23" si="9">IF(E12="",C11,F12)</f>
        <v>Condition ALOS #2</v>
      </c>
      <c r="D12" s="32" t="str">
        <f t="shared" si="3"/>
        <v>Asset Class Name</v>
      </c>
      <c r="E12" s="287"/>
      <c r="F12" s="306"/>
      <c r="G12" s="298"/>
      <c r="H12" s="298"/>
      <c r="I12" s="298"/>
      <c r="J12" s="298"/>
      <c r="K12" s="298"/>
      <c r="L12" s="299"/>
      <c r="M12" s="290"/>
      <c r="N12" s="293"/>
      <c r="O12" s="9"/>
      <c r="P12" s="79"/>
      <c r="Q12" s="10"/>
      <c r="R12" s="231">
        <f>$L11*Q12</f>
        <v>0</v>
      </c>
      <c r="S12" s="226" t="str">
        <f>IF(OR(Q12="",P12=""),"",IF(R12,(N11/R12)-1,""))</f>
        <v/>
      </c>
      <c r="T12" s="11"/>
      <c r="U12" s="246" t="str">
        <f>IF((R12-N11),T12/(R12-N11),"")</f>
        <v/>
      </c>
      <c r="V12" s="12"/>
      <c r="W12" s="79"/>
      <c r="X12" s="10"/>
      <c r="Y12" s="236">
        <f>L11*X12</f>
        <v>0</v>
      </c>
      <c r="Z12" s="237" t="str">
        <f>IF(Y12,(R12/Y12)-1,"")</f>
        <v/>
      </c>
      <c r="AA12" s="238" t="str">
        <f>IF(OR(X12="",W12=""),"",IF(Y12,(N11/Y12)-1,""))</f>
        <v/>
      </c>
    </row>
    <row r="13" spans="1:27" x14ac:dyDescent="0.3">
      <c r="A13" s="31">
        <f t="shared" si="0"/>
        <v>10</v>
      </c>
      <c r="B13" s="31" t="str">
        <f t="shared" si="8"/>
        <v>C</v>
      </c>
      <c r="C13" s="32" t="str">
        <f t="shared" si="9"/>
        <v>Condition ALOS #2</v>
      </c>
      <c r="D13" s="32" t="str">
        <f t="shared" si="3"/>
        <v>Asset Class Name</v>
      </c>
      <c r="E13" s="287"/>
      <c r="F13" s="307">
        <f>F12</f>
        <v>0</v>
      </c>
      <c r="G13" s="300"/>
      <c r="H13" s="300"/>
      <c r="I13" s="300"/>
      <c r="J13" s="300"/>
      <c r="K13" s="300"/>
      <c r="L13" s="301"/>
      <c r="M13" s="290"/>
      <c r="N13" s="293"/>
      <c r="O13" s="17"/>
      <c r="P13" s="79"/>
      <c r="Q13" s="10"/>
      <c r="R13" s="227">
        <f>$L11*Q13</f>
        <v>0</v>
      </c>
      <c r="S13" s="226" t="str">
        <f>IF(OR(Q13="",P13=""),"",IF(R13,(N11/R13)-1,""))</f>
        <v/>
      </c>
      <c r="T13" s="11"/>
      <c r="U13" s="233" t="str">
        <f>IF((R13-N11),T13/(R13-N11),"")</f>
        <v/>
      </c>
      <c r="V13" s="12"/>
      <c r="W13" s="79"/>
      <c r="X13" s="10"/>
      <c r="Y13" s="236">
        <f>L11*X13</f>
        <v>0</v>
      </c>
      <c r="Z13" s="237" t="str">
        <f t="shared" ref="Z13" si="10">IF(Y13,(R13/Y13)-1,"")</f>
        <v/>
      </c>
      <c r="AA13" s="238" t="str">
        <f>IF(OR(X13="",W13=""),"",IF(Y13,(N11/Y13)-1,""))</f>
        <v/>
      </c>
    </row>
    <row r="14" spans="1:27" x14ac:dyDescent="0.3">
      <c r="A14" s="31">
        <f t="shared" si="0"/>
        <v>11</v>
      </c>
      <c r="B14" s="31" t="str">
        <f t="shared" si="8"/>
        <v>C</v>
      </c>
      <c r="C14" s="32" t="str">
        <f t="shared" si="9"/>
        <v>Condition ALOS #2</v>
      </c>
      <c r="D14" s="32" t="str">
        <f t="shared" si="3"/>
        <v>Asset Class Name</v>
      </c>
      <c r="E14" s="287"/>
      <c r="F14" s="307">
        <f t="shared" ref="F14:F16" si="11">F13</f>
        <v>0</v>
      </c>
      <c r="G14" s="300"/>
      <c r="H14" s="300"/>
      <c r="I14" s="300"/>
      <c r="J14" s="300"/>
      <c r="K14" s="300"/>
      <c r="L14" s="301"/>
      <c r="M14" s="290"/>
      <c r="N14" s="293"/>
      <c r="O14" s="9"/>
      <c r="P14" s="81"/>
      <c r="Q14" s="10"/>
      <c r="R14" s="227">
        <f>$L11*Q14</f>
        <v>0</v>
      </c>
      <c r="S14" s="226" t="str">
        <f>IF(OR(Q14="",P14=""),"",IF(R14,(N11/R14)-1,""))</f>
        <v/>
      </c>
      <c r="T14" s="11"/>
      <c r="U14" s="233" t="str">
        <f>IF((R14-N11),T14/(R14-N11),"")</f>
        <v/>
      </c>
      <c r="V14" s="12"/>
      <c r="W14" s="79"/>
      <c r="X14" s="10"/>
      <c r="Y14" s="236">
        <f>L11*X14</f>
        <v>0</v>
      </c>
      <c r="Z14" s="237" t="str">
        <f>IF(Y14,(R14/Y14)-1,"")</f>
        <v/>
      </c>
      <c r="AA14" s="238" t="str">
        <f>IF(OR(X14="",W14=""),"",IF(Y14,(N11/Y14)-1,""))</f>
        <v/>
      </c>
    </row>
    <row r="15" spans="1:27" x14ac:dyDescent="0.3">
      <c r="A15" s="31">
        <f t="shared" si="0"/>
        <v>12</v>
      </c>
      <c r="B15" s="31" t="str">
        <f t="shared" si="8"/>
        <v>C</v>
      </c>
      <c r="C15" s="32" t="str">
        <f t="shared" si="9"/>
        <v>Condition ALOS #2</v>
      </c>
      <c r="D15" s="32" t="str">
        <f t="shared" si="3"/>
        <v>Asset Class Name</v>
      </c>
      <c r="E15" s="287"/>
      <c r="F15" s="307">
        <f t="shared" si="11"/>
        <v>0</v>
      </c>
      <c r="G15" s="300"/>
      <c r="H15" s="300"/>
      <c r="I15" s="300"/>
      <c r="J15" s="300"/>
      <c r="K15" s="300"/>
      <c r="L15" s="301"/>
      <c r="M15" s="290"/>
      <c r="N15" s="293"/>
      <c r="O15" s="9"/>
      <c r="P15" s="79"/>
      <c r="Q15" s="10"/>
      <c r="R15" s="227">
        <f>$L11*Q15</f>
        <v>0</v>
      </c>
      <c r="S15" s="226" t="str">
        <f>IF(OR(Q15="",P15=""),"",IF(R15,(N11/R15)-1,""))</f>
        <v/>
      </c>
      <c r="T15" s="11"/>
      <c r="U15" s="233" t="str">
        <f>IF((R15-N11),T15/(R15-N11),"")</f>
        <v/>
      </c>
      <c r="V15" s="12"/>
      <c r="W15" s="79"/>
      <c r="X15" s="10"/>
      <c r="Y15" s="236">
        <f>L11*X15</f>
        <v>0</v>
      </c>
      <c r="Z15" s="237" t="str">
        <f>IF(Y15,(R15/Y15)-1,"")</f>
        <v/>
      </c>
      <c r="AA15" s="238" t="str">
        <f>IF(OR(X15="",W15=""),"",IF(Y15,(N11/Y15)-1,""))</f>
        <v/>
      </c>
    </row>
    <row r="16" spans="1:27" ht="15" thickBot="1" x14ac:dyDescent="0.35">
      <c r="A16" s="31">
        <f t="shared" si="0"/>
        <v>13</v>
      </c>
      <c r="B16" s="31" t="str">
        <f t="shared" si="8"/>
        <v>C</v>
      </c>
      <c r="C16" s="32" t="str">
        <f t="shared" si="9"/>
        <v>Condition ALOS #2</v>
      </c>
      <c r="D16" s="32" t="str">
        <f t="shared" si="3"/>
        <v>Asset Class Name</v>
      </c>
      <c r="E16" s="288"/>
      <c r="F16" s="308">
        <f t="shared" si="11"/>
        <v>0</v>
      </c>
      <c r="G16" s="302"/>
      <c r="H16" s="302"/>
      <c r="I16" s="302"/>
      <c r="J16" s="302"/>
      <c r="K16" s="302"/>
      <c r="L16" s="303"/>
      <c r="M16" s="290"/>
      <c r="N16" s="293"/>
      <c r="O16" s="13"/>
      <c r="P16" s="80"/>
      <c r="Q16" s="14"/>
      <c r="R16" s="228">
        <f>$L11*Q16</f>
        <v>0</v>
      </c>
      <c r="S16" s="226" t="str">
        <f>IF(OR(Q16="",P16=""),"",IF(R16,(N11/R16)-1,""))</f>
        <v/>
      </c>
      <c r="T16" s="15"/>
      <c r="U16" s="234" t="str">
        <f>IF((R16-N11),T16/(R16-N11),"")</f>
        <v/>
      </c>
      <c r="V16" s="16"/>
      <c r="W16" s="80"/>
      <c r="X16" s="14"/>
      <c r="Y16" s="239">
        <f>L11*X16</f>
        <v>0</v>
      </c>
      <c r="Z16" s="240" t="str">
        <f t="shared" ref="Z16" si="12">IF(Y16,(R16/Y16)-1,"")</f>
        <v/>
      </c>
      <c r="AA16" s="238" t="str">
        <f>IF(OR(X16="",W16=""),"",IF(Y16,(N11/Y16)-1,""))</f>
        <v/>
      </c>
    </row>
    <row r="17" spans="1:27" ht="15" thickBot="1" x14ac:dyDescent="0.35">
      <c r="A17" s="31">
        <f t="shared" si="0"/>
        <v>14</v>
      </c>
      <c r="B17" s="31" t="str">
        <f t="shared" si="8"/>
        <v>AC</v>
      </c>
      <c r="C17" s="32" t="str">
        <f t="shared" si="9"/>
        <v>Average Condition #2 ALOS Risks and Total Costs</v>
      </c>
      <c r="D17" s="32" t="str">
        <f t="shared" si="3"/>
        <v>Asset Class Name</v>
      </c>
      <c r="E17" s="29" t="str">
        <f>F17</f>
        <v>Average Condition #2 ALOS Risks and Total Costs</v>
      </c>
      <c r="F17" s="313" t="s">
        <v>26</v>
      </c>
      <c r="G17" s="314"/>
      <c r="H17" s="314"/>
      <c r="I17" s="314"/>
      <c r="J17" s="314"/>
      <c r="K17" s="314"/>
      <c r="L17" s="315"/>
      <c r="M17" s="291"/>
      <c r="N17" s="294"/>
      <c r="O17" s="153"/>
      <c r="P17" s="224">
        <f>SUM(P12:P16)</f>
        <v>0</v>
      </c>
      <c r="Q17" s="153"/>
      <c r="R17" s="229">
        <f>R12*P12+R13*P13+R14*P14+R15*P15+R16*P16</f>
        <v>0</v>
      </c>
      <c r="S17" s="230" t="str">
        <f>IF(R17,(N11/R17)-1,"")</f>
        <v/>
      </c>
      <c r="T17" s="245">
        <f>SUM(T12:T16)</f>
        <v>0</v>
      </c>
      <c r="U17" s="235" t="str">
        <f>IF((R17-N11),T17/(R17-N11),"")</f>
        <v/>
      </c>
      <c r="V17" s="244">
        <f>SUM(V12:V16)</f>
        <v>0</v>
      </c>
      <c r="W17" s="82">
        <f>SUM(W12:W16)</f>
        <v>0</v>
      </c>
      <c r="X17" s="212"/>
      <c r="Y17" s="241">
        <f>Y12*W12+Y13*W13+Y14*W14+Y15*W15+Y16*W16</f>
        <v>0</v>
      </c>
      <c r="Z17" s="242" t="str">
        <f>IF(Y17,(R17/Y17)-1,"")</f>
        <v/>
      </c>
      <c r="AA17" s="243" t="str">
        <f>IF(Y17,(N11/Y17)-1,"")</f>
        <v/>
      </c>
    </row>
    <row r="18" spans="1:27" ht="15" thickBot="1" x14ac:dyDescent="0.35">
      <c r="A18" s="31">
        <f t="shared" si="0"/>
        <v>15</v>
      </c>
      <c r="B18" s="31" t="str">
        <f t="shared" si="8"/>
        <v>C</v>
      </c>
      <c r="C18" s="32" t="str">
        <f t="shared" si="9"/>
        <v>Condition ALOS #3</v>
      </c>
      <c r="D18" s="32" t="str">
        <f t="shared" si="3"/>
        <v>Asset Class Name</v>
      </c>
      <c r="E18" s="286" t="s">
        <v>49</v>
      </c>
      <c r="F18" s="210" t="s">
        <v>184</v>
      </c>
      <c r="G18" s="6"/>
      <c r="H18" s="7"/>
      <c r="I18" s="7"/>
      <c r="J18" s="7"/>
      <c r="K18" s="8"/>
      <c r="L18" s="221">
        <f>SUM(G18:K18)</f>
        <v>0</v>
      </c>
      <c r="M18" s="289"/>
      <c r="N18" s="292">
        <f>L18*M18</f>
        <v>0</v>
      </c>
      <c r="O18" s="295"/>
      <c r="P18" s="296"/>
      <c r="Q18" s="296"/>
      <c r="R18" s="296"/>
      <c r="S18" s="296"/>
      <c r="T18" s="296"/>
      <c r="U18" s="296"/>
      <c r="V18" s="296"/>
      <c r="W18" s="296"/>
      <c r="X18" s="296"/>
      <c r="Y18" s="296"/>
      <c r="Z18" s="296"/>
      <c r="AA18" s="297"/>
    </row>
    <row r="19" spans="1:27" x14ac:dyDescent="0.3">
      <c r="A19" s="31">
        <f t="shared" si="0"/>
        <v>16</v>
      </c>
      <c r="B19" s="31" t="str">
        <f t="shared" si="8"/>
        <v>C</v>
      </c>
      <c r="C19" s="32" t="str">
        <f t="shared" si="9"/>
        <v>Condition ALOS #3</v>
      </c>
      <c r="D19" s="32" t="str">
        <f t="shared" si="3"/>
        <v>Asset Class Name</v>
      </c>
      <c r="E19" s="287"/>
      <c r="F19" s="306"/>
      <c r="G19" s="298"/>
      <c r="H19" s="298"/>
      <c r="I19" s="298"/>
      <c r="J19" s="298"/>
      <c r="K19" s="298"/>
      <c r="L19" s="299"/>
      <c r="M19" s="290"/>
      <c r="N19" s="293"/>
      <c r="O19" s="9"/>
      <c r="P19" s="79"/>
      <c r="Q19" s="10"/>
      <c r="R19" s="231">
        <f>$L18*Q19</f>
        <v>0</v>
      </c>
      <c r="S19" s="226" t="str">
        <f>IF(OR(Q19="",P19=""),"",IF(R19,(N18/R19)-1,""))</f>
        <v/>
      </c>
      <c r="T19" s="11"/>
      <c r="U19" s="246" t="str">
        <f>IF((R19-N18),T19/(R19-N18),"")</f>
        <v/>
      </c>
      <c r="V19" s="12"/>
      <c r="W19" s="79"/>
      <c r="X19" s="10"/>
      <c r="Y19" s="236">
        <f>L18*X19</f>
        <v>0</v>
      </c>
      <c r="Z19" s="237" t="str">
        <f>IF(Y19,(R19/Y19)-1,"")</f>
        <v/>
      </c>
      <c r="AA19" s="238" t="str">
        <f>IF(OR(X19="",W19=""),"",IF(Y19,(N18/Y19)-1,""))</f>
        <v/>
      </c>
    </row>
    <row r="20" spans="1:27" x14ac:dyDescent="0.3">
      <c r="A20" s="31">
        <f t="shared" si="0"/>
        <v>17</v>
      </c>
      <c r="B20" s="31" t="str">
        <f t="shared" si="8"/>
        <v>C</v>
      </c>
      <c r="C20" s="32" t="str">
        <f t="shared" si="9"/>
        <v>Condition ALOS #3</v>
      </c>
      <c r="D20" s="32" t="str">
        <f t="shared" si="3"/>
        <v>Asset Class Name</v>
      </c>
      <c r="E20" s="287"/>
      <c r="F20" s="307">
        <f>F19</f>
        <v>0</v>
      </c>
      <c r="G20" s="300"/>
      <c r="H20" s="300"/>
      <c r="I20" s="300"/>
      <c r="J20" s="300"/>
      <c r="K20" s="300"/>
      <c r="L20" s="301"/>
      <c r="M20" s="290"/>
      <c r="N20" s="293"/>
      <c r="O20" s="17"/>
      <c r="P20" s="79"/>
      <c r="Q20" s="10"/>
      <c r="R20" s="227">
        <f>$L18*Q20</f>
        <v>0</v>
      </c>
      <c r="S20" s="226" t="str">
        <f>IF(OR(Q20="",P20=""),"",IF(R20,(N18/R20)-1,""))</f>
        <v/>
      </c>
      <c r="T20" s="11"/>
      <c r="U20" s="233" t="str">
        <f>IF((R20-N18),T20/(R20-N18),"")</f>
        <v/>
      </c>
      <c r="V20" s="12"/>
      <c r="W20" s="79"/>
      <c r="X20" s="10"/>
      <c r="Y20" s="236">
        <f>L18*X20</f>
        <v>0</v>
      </c>
      <c r="Z20" s="237" t="str">
        <f t="shared" ref="Z20:Z21" si="13">IF(Y20,(R20/Y20)-1,"")</f>
        <v/>
      </c>
      <c r="AA20" s="238" t="str">
        <f>IF(OR(X20="",W20=""),"",IF(Y20,(N18/Y20)-1,""))</f>
        <v/>
      </c>
    </row>
    <row r="21" spans="1:27" x14ac:dyDescent="0.3">
      <c r="A21" s="31">
        <f t="shared" si="0"/>
        <v>18</v>
      </c>
      <c r="B21" s="31" t="str">
        <f t="shared" si="8"/>
        <v>C</v>
      </c>
      <c r="C21" s="32" t="str">
        <f t="shared" si="9"/>
        <v>Condition ALOS #3</v>
      </c>
      <c r="D21" s="32" t="str">
        <f t="shared" si="3"/>
        <v>Asset Class Name</v>
      </c>
      <c r="E21" s="287"/>
      <c r="F21" s="307">
        <f t="shared" ref="F21:F23" si="14">F20</f>
        <v>0</v>
      </c>
      <c r="G21" s="300"/>
      <c r="H21" s="300"/>
      <c r="I21" s="300"/>
      <c r="J21" s="300"/>
      <c r="K21" s="300"/>
      <c r="L21" s="301"/>
      <c r="M21" s="290"/>
      <c r="N21" s="293"/>
      <c r="O21" s="9"/>
      <c r="P21" s="81"/>
      <c r="Q21" s="10"/>
      <c r="R21" s="227">
        <f>$L18*Q21</f>
        <v>0</v>
      </c>
      <c r="S21" s="226" t="str">
        <f>IF(OR(Q21="",P21=""),"",IF(R21,(N18/R21)-1,""))</f>
        <v/>
      </c>
      <c r="T21" s="11"/>
      <c r="U21" s="233" t="str">
        <f>IF((R21-N18),T21/(R21-N18),"")</f>
        <v/>
      </c>
      <c r="V21" s="12"/>
      <c r="W21" s="79"/>
      <c r="X21" s="10"/>
      <c r="Y21" s="236">
        <f>L18*X21</f>
        <v>0</v>
      </c>
      <c r="Z21" s="237" t="str">
        <f t="shared" si="13"/>
        <v/>
      </c>
      <c r="AA21" s="238" t="str">
        <f>IF(OR(X21="",W21=""),"",IF(Y21,(N18/Y21)-1,""))</f>
        <v/>
      </c>
    </row>
    <row r="22" spans="1:27" x14ac:dyDescent="0.3">
      <c r="A22" s="31">
        <f t="shared" si="0"/>
        <v>19</v>
      </c>
      <c r="B22" s="31" t="str">
        <f t="shared" si="8"/>
        <v>C</v>
      </c>
      <c r="C22" s="32" t="str">
        <f t="shared" si="9"/>
        <v>Condition ALOS #3</v>
      </c>
      <c r="D22" s="32" t="str">
        <f t="shared" si="3"/>
        <v>Asset Class Name</v>
      </c>
      <c r="E22" s="287"/>
      <c r="F22" s="307">
        <f t="shared" si="14"/>
        <v>0</v>
      </c>
      <c r="G22" s="300"/>
      <c r="H22" s="300"/>
      <c r="I22" s="300"/>
      <c r="J22" s="300"/>
      <c r="K22" s="300"/>
      <c r="L22" s="301"/>
      <c r="M22" s="290"/>
      <c r="N22" s="293"/>
      <c r="O22" s="9"/>
      <c r="P22" s="79"/>
      <c r="Q22" s="10"/>
      <c r="R22" s="227">
        <f>$L18*Q22</f>
        <v>0</v>
      </c>
      <c r="S22" s="226" t="str">
        <f>IF(OR(Q22="",P22=""),"",IF(R22,(N18/R22)-1,""))</f>
        <v/>
      </c>
      <c r="T22" s="11"/>
      <c r="U22" s="233" t="str">
        <f>IF((R22-N18),T22/(R22-N18),"")</f>
        <v/>
      </c>
      <c r="V22" s="12"/>
      <c r="W22" s="79"/>
      <c r="X22" s="10"/>
      <c r="Y22" s="236">
        <f>L18*X22</f>
        <v>0</v>
      </c>
      <c r="Z22" s="237" t="str">
        <f>IF(Y22,(R22/Y22)-1,"")</f>
        <v/>
      </c>
      <c r="AA22" s="238" t="str">
        <f>IF(OR(X22="",W22=""),"",IF(Y22,(N18/Y22)-1,""))</f>
        <v/>
      </c>
    </row>
    <row r="23" spans="1:27" ht="15" thickBot="1" x14ac:dyDescent="0.35">
      <c r="A23" s="31">
        <f t="shared" si="0"/>
        <v>20</v>
      </c>
      <c r="B23" s="31" t="str">
        <f t="shared" si="8"/>
        <v>C</v>
      </c>
      <c r="C23" s="32" t="str">
        <f t="shared" si="9"/>
        <v>Condition ALOS #3</v>
      </c>
      <c r="D23" s="32" t="str">
        <f t="shared" si="3"/>
        <v>Asset Class Name</v>
      </c>
      <c r="E23" s="288"/>
      <c r="F23" s="308">
        <f t="shared" si="14"/>
        <v>0</v>
      </c>
      <c r="G23" s="302"/>
      <c r="H23" s="302"/>
      <c r="I23" s="302"/>
      <c r="J23" s="302"/>
      <c r="K23" s="302"/>
      <c r="L23" s="303"/>
      <c r="M23" s="290"/>
      <c r="N23" s="293"/>
      <c r="O23" s="13"/>
      <c r="P23" s="80"/>
      <c r="Q23" s="14"/>
      <c r="R23" s="228">
        <f>$L18*Q23</f>
        <v>0</v>
      </c>
      <c r="S23" s="226" t="str">
        <f>IF(OR(Q23="",P23=""),"",IF(R23,(N18/R23)-1,""))</f>
        <v/>
      </c>
      <c r="T23" s="15"/>
      <c r="U23" s="234" t="str">
        <f>IF((R23-N18),T23/(R23-N18),"")</f>
        <v/>
      </c>
      <c r="V23" s="16"/>
      <c r="W23" s="80"/>
      <c r="X23" s="14"/>
      <c r="Y23" s="239">
        <f>L18*X23</f>
        <v>0</v>
      </c>
      <c r="Z23" s="240" t="str">
        <f t="shared" ref="Z23" si="15">IF(Y23,(R23/Y23)-1,"")</f>
        <v/>
      </c>
      <c r="AA23" s="238" t="str">
        <f>IF(OR(X23="",W23=""),"",IF(Y23,(N18/Y23)-1,""))</f>
        <v/>
      </c>
    </row>
    <row r="24" spans="1:27" ht="15" thickBot="1" x14ac:dyDescent="0.35">
      <c r="A24" s="31">
        <f t="shared" si="0"/>
        <v>21</v>
      </c>
      <c r="B24" s="31" t="str">
        <f t="shared" ref="B24:B80" si="16">IF(ISNUMBER(SEARCH("Combined",C24)),"C&amp;P",IF(ISNUMBER(SEARCH("Overall",C24)),IF(ISNUMBER(SEARCH("Condition",C24)),"OC","OP"),IF(ISNUMBER(SEARCH("Average",C24)),IF(ISNUMBER(SEARCH("Condition",C24)),"AC","AP"),IF(ISNUMBER(SEARCH("Condition",C24)),"C","P"))))</f>
        <v>AC</v>
      </c>
      <c r="C24" s="32" t="str">
        <f t="shared" ref="C24:C80" si="17">IF(E24="",C23,F24)</f>
        <v>Average Condition #3 ALOS Risks and Total Costs</v>
      </c>
      <c r="D24" s="32" t="str">
        <f t="shared" si="3"/>
        <v>Asset Class Name</v>
      </c>
      <c r="E24" s="29" t="str">
        <f>F24</f>
        <v>Average Condition #3 ALOS Risks and Total Costs</v>
      </c>
      <c r="F24" s="313" t="s">
        <v>183</v>
      </c>
      <c r="G24" s="314"/>
      <c r="H24" s="314"/>
      <c r="I24" s="314"/>
      <c r="J24" s="314"/>
      <c r="K24" s="314"/>
      <c r="L24" s="315"/>
      <c r="M24" s="291"/>
      <c r="N24" s="294"/>
      <c r="O24" s="153"/>
      <c r="P24" s="224">
        <f>SUM(P19:P23)</f>
        <v>0</v>
      </c>
      <c r="Q24" s="153"/>
      <c r="R24" s="229">
        <f>R19*P19+R20*P20+R21*P21+R22*P22+R23*P23</f>
        <v>0</v>
      </c>
      <c r="S24" s="230" t="str">
        <f>IF(R24,(N18/R24)-1,"")</f>
        <v/>
      </c>
      <c r="T24" s="245">
        <f>SUM(T19:T23)</f>
        <v>0</v>
      </c>
      <c r="U24" s="235" t="str">
        <f>IF((R24-N18),T24/(R24-N18),"")</f>
        <v/>
      </c>
      <c r="V24" s="244">
        <f>SUM(V19:V23)</f>
        <v>0</v>
      </c>
      <c r="W24" s="82">
        <f>SUM(W19:W23)</f>
        <v>0</v>
      </c>
      <c r="X24" s="212"/>
      <c r="Y24" s="241">
        <f>Y19*W19+Y20*W20+Y21*W21+Y22*W22+Y23*W23</f>
        <v>0</v>
      </c>
      <c r="Z24" s="242" t="str">
        <f>IF(Y24,(R24/Y24)-1,"")</f>
        <v/>
      </c>
      <c r="AA24" s="243" t="str">
        <f>IF(Y24,(N18/Y24)-1,"")</f>
        <v/>
      </c>
    </row>
    <row r="25" spans="1:27" ht="15" thickBot="1" x14ac:dyDescent="0.35">
      <c r="A25" s="31">
        <f t="shared" si="0"/>
        <v>22</v>
      </c>
      <c r="B25" s="31" t="str">
        <f t="shared" si="16"/>
        <v>OC</v>
      </c>
      <c r="C25" s="32" t="str">
        <f t="shared" si="17"/>
        <v>Overall Average Condition ALOS Risks and Total Costs</v>
      </c>
      <c r="D25" s="32" t="str">
        <f t="shared" si="3"/>
        <v>Asset Class Name</v>
      </c>
      <c r="E25" s="213" t="str">
        <f>F25</f>
        <v>Overall Average Condition ALOS Risks and Total Costs</v>
      </c>
      <c r="F25" s="313" t="s">
        <v>27</v>
      </c>
      <c r="G25" s="314"/>
      <c r="H25" s="314"/>
      <c r="I25" s="314"/>
      <c r="J25" s="314"/>
      <c r="K25" s="314"/>
      <c r="L25" s="315"/>
      <c r="M25" s="195"/>
      <c r="N25" s="222">
        <f>IFERROR((N4+N11+N18)/((N4&lt;&gt;0)+(N11&lt;&gt;0)+(N18&lt;&gt;0)),0)</f>
        <v>0</v>
      </c>
      <c r="O25" s="153"/>
      <c r="P25" s="214"/>
      <c r="Q25" s="153"/>
      <c r="R25" s="229">
        <f>IFERROR((R10+R17+R24)/((R10&lt;&gt;0)+(R17&lt;&gt;0)+(R24&lt;&gt;0)),0)</f>
        <v>0</v>
      </c>
      <c r="S25" s="230" t="str">
        <f>IF(R25,(N25/R25)-1,"")</f>
        <v/>
      </c>
      <c r="T25" s="245">
        <f>T10+T17+T24</f>
        <v>0</v>
      </c>
      <c r="U25" s="235" t="str">
        <f>IF((R25-N25),T25/(R25-N25),"")</f>
        <v/>
      </c>
      <c r="V25" s="244">
        <f>V10+V17+V24</f>
        <v>0</v>
      </c>
      <c r="W25" s="215"/>
      <c r="X25" s="212"/>
      <c r="Y25" s="241">
        <f>IFERROR((Y10+Y17+Y24)/((Y10&lt;&gt;0)+(Y17&lt;&gt;0)+(Y24&lt;&gt;0)),0)</f>
        <v>0</v>
      </c>
      <c r="Z25" s="242" t="str">
        <f>IF(Y25,(R25/Y25)-1,"")</f>
        <v/>
      </c>
      <c r="AA25" s="243" t="str">
        <f>IF(Y25,(N25/Y25)-1,"")</f>
        <v/>
      </c>
    </row>
    <row r="26" spans="1:27" ht="15" thickBot="1" x14ac:dyDescent="0.35">
      <c r="A26" s="31">
        <f t="shared" si="0"/>
        <v>23</v>
      </c>
      <c r="B26" s="31" t="str">
        <f t="shared" si="16"/>
        <v>P</v>
      </c>
      <c r="C26" s="32" t="str">
        <f t="shared" si="17"/>
        <v>Performance ALOS #1</v>
      </c>
      <c r="D26" s="32" t="str">
        <f t="shared" si="3"/>
        <v>Asset Class Name</v>
      </c>
      <c r="E26" s="286" t="s">
        <v>49</v>
      </c>
      <c r="F26" s="216" t="s">
        <v>28</v>
      </c>
      <c r="G26" s="6"/>
      <c r="H26" s="7"/>
      <c r="I26" s="7"/>
      <c r="J26" s="7"/>
      <c r="K26" s="8"/>
      <c r="L26" s="221">
        <f>SUM(G26:K26)</f>
        <v>0</v>
      </c>
      <c r="M26" s="289"/>
      <c r="N26" s="292">
        <f>M26*L26</f>
        <v>0</v>
      </c>
      <c r="O26" s="295"/>
      <c r="P26" s="296"/>
      <c r="Q26" s="296"/>
      <c r="R26" s="296"/>
      <c r="S26" s="296"/>
      <c r="T26" s="296"/>
      <c r="U26" s="296"/>
      <c r="V26" s="296"/>
      <c r="W26" s="296"/>
      <c r="X26" s="296"/>
      <c r="Y26" s="296"/>
      <c r="Z26" s="296"/>
      <c r="AA26" s="297"/>
    </row>
    <row r="27" spans="1:27" x14ac:dyDescent="0.3">
      <c r="A27" s="31">
        <f t="shared" si="0"/>
        <v>24</v>
      </c>
      <c r="B27" s="31" t="str">
        <f t="shared" si="16"/>
        <v>P</v>
      </c>
      <c r="C27" s="32" t="str">
        <f t="shared" si="17"/>
        <v>Performance ALOS #1</v>
      </c>
      <c r="D27" s="32" t="str">
        <f t="shared" si="3"/>
        <v>Asset Class Name</v>
      </c>
      <c r="E27" s="287"/>
      <c r="F27" s="306"/>
      <c r="G27" s="298"/>
      <c r="H27" s="298"/>
      <c r="I27" s="298"/>
      <c r="J27" s="298"/>
      <c r="K27" s="298"/>
      <c r="L27" s="299"/>
      <c r="M27" s="290"/>
      <c r="N27" s="293"/>
      <c r="O27" s="9"/>
      <c r="P27" s="79"/>
      <c r="Q27" s="10"/>
      <c r="R27" s="247">
        <f>$L26*Q27</f>
        <v>0</v>
      </c>
      <c r="S27" s="226" t="str">
        <f>IF(OR(Q27="",P27=""),"",IF(R27,(N26/R27)-1,""))</f>
        <v/>
      </c>
      <c r="T27" s="11"/>
      <c r="U27" s="250" t="str">
        <f>IF((R27-N26),T27/(R27-N26),"")</f>
        <v/>
      </c>
      <c r="V27" s="12"/>
      <c r="W27" s="79"/>
      <c r="X27" s="10"/>
      <c r="Y27" s="236">
        <f>L26*X27</f>
        <v>0</v>
      </c>
      <c r="Z27" s="237" t="str">
        <f>IF(Y27,(R27/Y27)-1,"")</f>
        <v/>
      </c>
      <c r="AA27" s="238" t="str">
        <f>IF(OR(X27="",W27=""),"",IF(Y27,(N26/Y27)-1,""))</f>
        <v/>
      </c>
    </row>
    <row r="28" spans="1:27" x14ac:dyDescent="0.3">
      <c r="A28" s="31">
        <f t="shared" si="0"/>
        <v>25</v>
      </c>
      <c r="B28" s="31" t="str">
        <f t="shared" si="16"/>
        <v>P</v>
      </c>
      <c r="C28" s="32" t="str">
        <f t="shared" si="17"/>
        <v>Performance ALOS #1</v>
      </c>
      <c r="D28" s="32" t="str">
        <f t="shared" si="3"/>
        <v>Asset Class Name</v>
      </c>
      <c r="E28" s="287"/>
      <c r="F28" s="307">
        <f>F27</f>
        <v>0</v>
      </c>
      <c r="G28" s="300"/>
      <c r="H28" s="300"/>
      <c r="I28" s="300"/>
      <c r="J28" s="300"/>
      <c r="K28" s="300"/>
      <c r="L28" s="301"/>
      <c r="M28" s="290"/>
      <c r="N28" s="293"/>
      <c r="O28" s="9"/>
      <c r="P28" s="79"/>
      <c r="Q28" s="10"/>
      <c r="R28" s="227">
        <f>$L26*Q28</f>
        <v>0</v>
      </c>
      <c r="S28" s="226" t="str">
        <f>IF(OR(Q28="",P28=""),"",IF(R28,(N26/R28)-1,""))</f>
        <v/>
      </c>
      <c r="T28" s="11"/>
      <c r="U28" s="233" t="str">
        <f>IF((R28-N26),T28/(R28-N26),"")</f>
        <v/>
      </c>
      <c r="V28" s="12"/>
      <c r="W28" s="79"/>
      <c r="X28" s="10"/>
      <c r="Y28" s="236">
        <f>L26*X28</f>
        <v>0</v>
      </c>
      <c r="Z28" s="237" t="str">
        <f>IF(Y28,(R28/Y28)-1,"")</f>
        <v/>
      </c>
      <c r="AA28" s="238" t="str">
        <f>IF(OR(X28="",W28=""),"",IF(Y28,(N26/Y28)-1,""))</f>
        <v/>
      </c>
    </row>
    <row r="29" spans="1:27" x14ac:dyDescent="0.3">
      <c r="A29" s="31">
        <f t="shared" si="0"/>
        <v>26</v>
      </c>
      <c r="B29" s="31" t="str">
        <f t="shared" si="16"/>
        <v>P</v>
      </c>
      <c r="C29" s="32" t="str">
        <f t="shared" si="17"/>
        <v>Performance ALOS #1</v>
      </c>
      <c r="D29" s="32" t="str">
        <f t="shared" si="3"/>
        <v>Asset Class Name</v>
      </c>
      <c r="E29" s="287"/>
      <c r="F29" s="307">
        <f t="shared" ref="F29:F31" si="18">F28</f>
        <v>0</v>
      </c>
      <c r="G29" s="300"/>
      <c r="H29" s="300"/>
      <c r="I29" s="300"/>
      <c r="J29" s="300"/>
      <c r="K29" s="300"/>
      <c r="L29" s="301"/>
      <c r="M29" s="290"/>
      <c r="N29" s="293"/>
      <c r="O29" s="9"/>
      <c r="P29" s="79"/>
      <c r="Q29" s="10"/>
      <c r="R29" s="227">
        <f>$L26*Q29</f>
        <v>0</v>
      </c>
      <c r="S29" s="226" t="str">
        <f>IF(OR(Q29="",P29=""),"",IF(R29,(N26/R29)-1,""))</f>
        <v/>
      </c>
      <c r="T29" s="11"/>
      <c r="U29" s="233" t="str">
        <f>IF((R29-N26),T29/(R29-N26),"")</f>
        <v/>
      </c>
      <c r="V29" s="12"/>
      <c r="W29" s="79"/>
      <c r="X29" s="10"/>
      <c r="Y29" s="236">
        <f>L26*X29</f>
        <v>0</v>
      </c>
      <c r="Z29" s="237" t="str">
        <f t="shared" ref="Z29" si="19">IF(Y29,(R29/Y29)-1,"")</f>
        <v/>
      </c>
      <c r="AA29" s="238" t="str">
        <f>IF(OR(X29="",W29=""),"",IF(Y29,(N26/Y29)-1,""))</f>
        <v/>
      </c>
    </row>
    <row r="30" spans="1:27" x14ac:dyDescent="0.3">
      <c r="A30" s="31">
        <f t="shared" si="0"/>
        <v>27</v>
      </c>
      <c r="B30" s="31" t="str">
        <f t="shared" si="16"/>
        <v>P</v>
      </c>
      <c r="C30" s="32" t="str">
        <f t="shared" si="17"/>
        <v>Performance ALOS #1</v>
      </c>
      <c r="D30" s="32" t="str">
        <f t="shared" si="3"/>
        <v>Asset Class Name</v>
      </c>
      <c r="E30" s="287"/>
      <c r="F30" s="307">
        <f t="shared" si="18"/>
        <v>0</v>
      </c>
      <c r="G30" s="300"/>
      <c r="H30" s="300"/>
      <c r="I30" s="300"/>
      <c r="J30" s="300"/>
      <c r="K30" s="300"/>
      <c r="L30" s="301"/>
      <c r="M30" s="290"/>
      <c r="N30" s="293"/>
      <c r="O30" s="9"/>
      <c r="P30" s="79"/>
      <c r="Q30" s="10"/>
      <c r="R30" s="227">
        <f>$L26*Q30</f>
        <v>0</v>
      </c>
      <c r="S30" s="226" t="str">
        <f>IF(OR(Q30="",P30=""),"",IF(R30,(N26/R30)-1,""))</f>
        <v/>
      </c>
      <c r="T30" s="11"/>
      <c r="U30" s="250" t="str">
        <f>IF((R30-N26),T30/(R30-N26),"")</f>
        <v/>
      </c>
      <c r="V30" s="12"/>
      <c r="W30" s="79"/>
      <c r="X30" s="10"/>
      <c r="Y30" s="236">
        <f>L26*X30</f>
        <v>0</v>
      </c>
      <c r="Z30" s="237" t="str">
        <f>IF(Y30,(R30/Y30)-1,"")</f>
        <v/>
      </c>
      <c r="AA30" s="238" t="str">
        <f>IF(OR(X30="",W30=""),"",IF(Y30,(N26/Y30)-1,""))</f>
        <v/>
      </c>
    </row>
    <row r="31" spans="1:27" ht="15" thickBot="1" x14ac:dyDescent="0.35">
      <c r="A31" s="31">
        <f t="shared" si="0"/>
        <v>28</v>
      </c>
      <c r="B31" s="31" t="str">
        <f t="shared" si="16"/>
        <v>P</v>
      </c>
      <c r="C31" s="32" t="str">
        <f t="shared" si="17"/>
        <v>Performance ALOS #1</v>
      </c>
      <c r="D31" s="32" t="str">
        <f t="shared" si="3"/>
        <v>Asset Class Name</v>
      </c>
      <c r="E31" s="288"/>
      <c r="F31" s="308">
        <f t="shared" si="18"/>
        <v>0</v>
      </c>
      <c r="G31" s="302"/>
      <c r="H31" s="302"/>
      <c r="I31" s="302"/>
      <c r="J31" s="302"/>
      <c r="K31" s="302"/>
      <c r="L31" s="303"/>
      <c r="M31" s="290"/>
      <c r="N31" s="293"/>
      <c r="O31" s="13"/>
      <c r="P31" s="80"/>
      <c r="Q31" s="14"/>
      <c r="R31" s="228">
        <f>$L26*Q31</f>
        <v>0</v>
      </c>
      <c r="S31" s="248" t="str">
        <f>IF(OR(Q31="",P31=""),"",IF(R31,(N26/R31)-1,""))</f>
        <v/>
      </c>
      <c r="T31" s="15"/>
      <c r="U31" s="251" t="str">
        <f>IF((R31-N26),T31/(R31-N26),"")</f>
        <v/>
      </c>
      <c r="V31" s="16"/>
      <c r="W31" s="80"/>
      <c r="X31" s="14"/>
      <c r="Y31" s="239">
        <f>L26*X31</f>
        <v>0</v>
      </c>
      <c r="Z31" s="240" t="str">
        <f t="shared" ref="Z31" si="20">IF(Y31,(R31/Y31)-1,"")</f>
        <v/>
      </c>
      <c r="AA31" s="252" t="str">
        <f>IF(OR(X31="",W31=""),"",IF(Y31,(N26/Y31)-1,""))</f>
        <v/>
      </c>
    </row>
    <row r="32" spans="1:27" ht="15" thickBot="1" x14ac:dyDescent="0.35">
      <c r="A32" s="31">
        <f t="shared" si="0"/>
        <v>29</v>
      </c>
      <c r="B32" s="31" t="str">
        <f t="shared" si="16"/>
        <v>AP</v>
      </c>
      <c r="C32" s="32" t="str">
        <f t="shared" si="17"/>
        <v>ALOS #1 Average Performance Risks and Total Costs</v>
      </c>
      <c r="D32" s="32" t="str">
        <f t="shared" si="3"/>
        <v>Asset Class Name</v>
      </c>
      <c r="E32" s="18" t="str">
        <f>F32</f>
        <v>ALOS #1 Average Performance Risks and Total Costs</v>
      </c>
      <c r="F32" s="309" t="s">
        <v>29</v>
      </c>
      <c r="G32" s="304"/>
      <c r="H32" s="304"/>
      <c r="I32" s="304"/>
      <c r="J32" s="304"/>
      <c r="K32" s="304"/>
      <c r="L32" s="305"/>
      <c r="M32" s="291"/>
      <c r="N32" s="294"/>
      <c r="O32" s="153"/>
      <c r="P32" s="224">
        <f>SUM(P27:P31)</f>
        <v>0</v>
      </c>
      <c r="Q32" s="153"/>
      <c r="R32" s="249">
        <f>R27*P27+R28*P28+R29*P29+R30*P30+R31*P31</f>
        <v>0</v>
      </c>
      <c r="S32" s="230" t="str">
        <f>IF(R32,(N26/R32)-1,"")</f>
        <v/>
      </c>
      <c r="T32" s="245">
        <f>SUM(T27:T31)</f>
        <v>0</v>
      </c>
      <c r="U32" s="235" t="str">
        <f>IF((R32-N26),T32/(R32-N26),"")</f>
        <v/>
      </c>
      <c r="V32" s="244">
        <f>SUM(V27:V31)</f>
        <v>0</v>
      </c>
      <c r="W32" s="82">
        <f>SUM(W27:W31)</f>
        <v>0</v>
      </c>
      <c r="X32" s="212"/>
      <c r="Y32" s="253">
        <f>Y27*W27+Y28*W28+Y29*W29+Y30*W30+Y31*W31</f>
        <v>0</v>
      </c>
      <c r="Z32" s="242" t="str">
        <f>IF(Y32,(R32/Y32)-1,"")</f>
        <v/>
      </c>
      <c r="AA32" s="243" t="str">
        <f>IF(Y32,(N26/Y32)-1,"")</f>
        <v/>
      </c>
    </row>
    <row r="33" spans="1:27" ht="15" thickBot="1" x14ac:dyDescent="0.35">
      <c r="A33" s="31">
        <f t="shared" si="0"/>
        <v>30</v>
      </c>
      <c r="B33" s="31" t="str">
        <f t="shared" si="16"/>
        <v>P</v>
      </c>
      <c r="C33" s="32" t="str">
        <f t="shared" si="17"/>
        <v>Performance ALOS #2</v>
      </c>
      <c r="D33" s="32" t="str">
        <f t="shared" si="3"/>
        <v>Asset Class Name</v>
      </c>
      <c r="E33" s="286" t="s">
        <v>49</v>
      </c>
      <c r="F33" s="216" t="s">
        <v>30</v>
      </c>
      <c r="G33" s="6"/>
      <c r="H33" s="7"/>
      <c r="I33" s="7"/>
      <c r="J33" s="7"/>
      <c r="K33" s="8"/>
      <c r="L33" s="221">
        <f>SUM(G33:K33)</f>
        <v>0</v>
      </c>
      <c r="M33" s="289"/>
      <c r="N33" s="292">
        <f>M33*L33</f>
        <v>0</v>
      </c>
      <c r="O33" s="295"/>
      <c r="P33" s="296"/>
      <c r="Q33" s="296"/>
      <c r="R33" s="296"/>
      <c r="S33" s="296"/>
      <c r="T33" s="296"/>
      <c r="U33" s="296"/>
      <c r="V33" s="296"/>
      <c r="W33" s="296"/>
      <c r="X33" s="296"/>
      <c r="Y33" s="296"/>
      <c r="Z33" s="296"/>
      <c r="AA33" s="297"/>
    </row>
    <row r="34" spans="1:27" x14ac:dyDescent="0.3">
      <c r="A34" s="31">
        <f t="shared" si="0"/>
        <v>31</v>
      </c>
      <c r="B34" s="31" t="str">
        <f t="shared" si="16"/>
        <v>P</v>
      </c>
      <c r="C34" s="32" t="str">
        <f t="shared" si="17"/>
        <v>Performance ALOS #2</v>
      </c>
      <c r="D34" s="32" t="str">
        <f t="shared" si="3"/>
        <v>Asset Class Name</v>
      </c>
      <c r="E34" s="287"/>
      <c r="F34" s="306"/>
      <c r="G34" s="298"/>
      <c r="H34" s="298"/>
      <c r="I34" s="298"/>
      <c r="J34" s="298"/>
      <c r="K34" s="298"/>
      <c r="L34" s="299"/>
      <c r="M34" s="290"/>
      <c r="N34" s="293"/>
      <c r="O34" s="9"/>
      <c r="P34" s="79"/>
      <c r="Q34" s="10"/>
      <c r="R34" s="247">
        <f>$L33*Q34</f>
        <v>0</v>
      </c>
      <c r="S34" s="226" t="str">
        <f>IF(OR(Q34="",P34=""),"",IF(R34,(N33/R34)-1,""))</f>
        <v/>
      </c>
      <c r="T34" s="11"/>
      <c r="U34" s="250" t="str">
        <f>IF((R34-N33),T34/(R34-N33),"")</f>
        <v/>
      </c>
      <c r="V34" s="12"/>
      <c r="W34" s="79"/>
      <c r="X34" s="10"/>
      <c r="Y34" s="236">
        <f>L33*X34</f>
        <v>0</v>
      </c>
      <c r="Z34" s="237" t="str">
        <f>IF(Y34,(R34/Y34)-1,"")</f>
        <v/>
      </c>
      <c r="AA34" s="238" t="str">
        <f>IF(OR(X34="",W34=""),"",IF(Y34,(N33/Y34)-1,""))</f>
        <v/>
      </c>
    </row>
    <row r="35" spans="1:27" x14ac:dyDescent="0.3">
      <c r="A35" s="31">
        <f t="shared" si="0"/>
        <v>32</v>
      </c>
      <c r="B35" s="31" t="str">
        <f t="shared" si="16"/>
        <v>P</v>
      </c>
      <c r="C35" s="32" t="str">
        <f t="shared" si="17"/>
        <v>Performance ALOS #2</v>
      </c>
      <c r="D35" s="32" t="str">
        <f t="shared" si="3"/>
        <v>Asset Class Name</v>
      </c>
      <c r="E35" s="287"/>
      <c r="F35" s="307">
        <f>F34</f>
        <v>0</v>
      </c>
      <c r="G35" s="300"/>
      <c r="H35" s="300"/>
      <c r="I35" s="300"/>
      <c r="J35" s="300"/>
      <c r="K35" s="300"/>
      <c r="L35" s="301"/>
      <c r="M35" s="290"/>
      <c r="N35" s="293"/>
      <c r="O35" s="9"/>
      <c r="P35" s="79"/>
      <c r="Q35" s="10"/>
      <c r="R35" s="227">
        <f>$L33*Q35</f>
        <v>0</v>
      </c>
      <c r="S35" s="226" t="str">
        <f>IF(OR(Q35="",P35=""),"",IF(R35,(N33/R35)-1,""))</f>
        <v/>
      </c>
      <c r="T35" s="11"/>
      <c r="U35" s="233" t="str">
        <f>IF((R35-N33),T35/(R35-N33),"")</f>
        <v/>
      </c>
      <c r="V35" s="12"/>
      <c r="W35" s="79"/>
      <c r="X35" s="10"/>
      <c r="Y35" s="236">
        <f>L33*X35</f>
        <v>0</v>
      </c>
      <c r="Z35" s="237" t="str">
        <f>IF(Y35,(R35/Y35)-1,"")</f>
        <v/>
      </c>
      <c r="AA35" s="238" t="str">
        <f>IF(OR(X35="",W35=""),"",IF(Y35,(N33/Y35)-1,""))</f>
        <v/>
      </c>
    </row>
    <row r="36" spans="1:27" x14ac:dyDescent="0.3">
      <c r="A36" s="31">
        <f t="shared" si="0"/>
        <v>33</v>
      </c>
      <c r="B36" s="31" t="str">
        <f t="shared" si="16"/>
        <v>P</v>
      </c>
      <c r="C36" s="32" t="str">
        <f t="shared" si="17"/>
        <v>Performance ALOS #2</v>
      </c>
      <c r="D36" s="32" t="str">
        <f t="shared" si="3"/>
        <v>Asset Class Name</v>
      </c>
      <c r="E36" s="287"/>
      <c r="F36" s="307">
        <f t="shared" ref="F36:F38" si="21">F35</f>
        <v>0</v>
      </c>
      <c r="G36" s="300"/>
      <c r="H36" s="300"/>
      <c r="I36" s="300"/>
      <c r="J36" s="300"/>
      <c r="K36" s="300"/>
      <c r="L36" s="301"/>
      <c r="M36" s="290"/>
      <c r="N36" s="293"/>
      <c r="O36" s="9"/>
      <c r="P36" s="79"/>
      <c r="Q36" s="10"/>
      <c r="R36" s="227">
        <f>$L33*Q36</f>
        <v>0</v>
      </c>
      <c r="S36" s="226" t="str">
        <f>IF(OR(Q36="",P36=""),"",IF(R36,(N33/R36)-1,""))</f>
        <v/>
      </c>
      <c r="T36" s="11"/>
      <c r="U36" s="233" t="str">
        <f>IF((R36-N33),T36/(R36-N33),"")</f>
        <v/>
      </c>
      <c r="V36" s="12"/>
      <c r="W36" s="79"/>
      <c r="X36" s="10"/>
      <c r="Y36" s="236">
        <f>L33*X36</f>
        <v>0</v>
      </c>
      <c r="Z36" s="237" t="str">
        <f>IF(Y36,(R36/Y36)-1,"")</f>
        <v/>
      </c>
      <c r="AA36" s="238" t="str">
        <f>IF(OR(X36="",W36=""),"",IF(Y36,(N33/Y36)-1,""))</f>
        <v/>
      </c>
    </row>
    <row r="37" spans="1:27" x14ac:dyDescent="0.3">
      <c r="A37" s="31">
        <f t="shared" si="0"/>
        <v>34</v>
      </c>
      <c r="B37" s="31" t="str">
        <f t="shared" si="16"/>
        <v>P</v>
      </c>
      <c r="C37" s="32" t="str">
        <f t="shared" si="17"/>
        <v>Performance ALOS #2</v>
      </c>
      <c r="D37" s="32" t="str">
        <f t="shared" si="3"/>
        <v>Asset Class Name</v>
      </c>
      <c r="E37" s="287"/>
      <c r="F37" s="307">
        <f t="shared" si="21"/>
        <v>0</v>
      </c>
      <c r="G37" s="300"/>
      <c r="H37" s="300"/>
      <c r="I37" s="300"/>
      <c r="J37" s="300"/>
      <c r="K37" s="300"/>
      <c r="L37" s="301"/>
      <c r="M37" s="290"/>
      <c r="N37" s="293"/>
      <c r="O37" s="9"/>
      <c r="P37" s="79"/>
      <c r="Q37" s="10"/>
      <c r="R37" s="227">
        <f>$L33*Q37</f>
        <v>0</v>
      </c>
      <c r="S37" s="226" t="str">
        <f>IF(OR(Q37="",P37=""),"",IF(R37,(N33/R37)-1,""))</f>
        <v/>
      </c>
      <c r="T37" s="11"/>
      <c r="U37" s="250" t="str">
        <f>IF((R37-N33),T37/(R37-N33),"")</f>
        <v/>
      </c>
      <c r="V37" s="12"/>
      <c r="W37" s="79"/>
      <c r="X37" s="10"/>
      <c r="Y37" s="236">
        <f>L33*X37</f>
        <v>0</v>
      </c>
      <c r="Z37" s="237" t="str">
        <f>IF(Y37,(R37/Y37)-1,"")</f>
        <v/>
      </c>
      <c r="AA37" s="238" t="str">
        <f>IF(OR(X37="",W37=""),"",IF(Y37,(N33/Y37)-1,""))</f>
        <v/>
      </c>
    </row>
    <row r="38" spans="1:27" ht="15" thickBot="1" x14ac:dyDescent="0.35">
      <c r="A38" s="31">
        <f t="shared" si="0"/>
        <v>35</v>
      </c>
      <c r="B38" s="31" t="str">
        <f t="shared" si="16"/>
        <v>P</v>
      </c>
      <c r="C38" s="32" t="str">
        <f t="shared" si="17"/>
        <v>Performance ALOS #2</v>
      </c>
      <c r="D38" s="32" t="str">
        <f t="shared" si="3"/>
        <v>Asset Class Name</v>
      </c>
      <c r="E38" s="288"/>
      <c r="F38" s="308">
        <f t="shared" si="21"/>
        <v>0</v>
      </c>
      <c r="G38" s="302"/>
      <c r="H38" s="302"/>
      <c r="I38" s="302"/>
      <c r="J38" s="302"/>
      <c r="K38" s="302"/>
      <c r="L38" s="303"/>
      <c r="M38" s="290"/>
      <c r="N38" s="293"/>
      <c r="O38" s="13"/>
      <c r="P38" s="80"/>
      <c r="Q38" s="14"/>
      <c r="R38" s="228">
        <f>$L33*Q38</f>
        <v>0</v>
      </c>
      <c r="S38" s="248" t="str">
        <f>IF(OR(Q38="",P38=""),"",IF(R38,(N33/R38)-1,""))</f>
        <v/>
      </c>
      <c r="T38" s="15"/>
      <c r="U38" s="251" t="str">
        <f>IF((R38-N33),T38/(R38-N33),"")</f>
        <v/>
      </c>
      <c r="V38" s="16"/>
      <c r="W38" s="80"/>
      <c r="X38" s="14"/>
      <c r="Y38" s="239">
        <f>L33*X38</f>
        <v>0</v>
      </c>
      <c r="Z38" s="240" t="str">
        <f t="shared" ref="Z38" si="22">IF(Y38,(R38/Y38)-1,"")</f>
        <v/>
      </c>
      <c r="AA38" s="252" t="str">
        <f>IF(OR(X38="",W38=""),"",IF(Y38,(N33/Y38)-1,""))</f>
        <v/>
      </c>
    </row>
    <row r="39" spans="1:27" ht="15" thickBot="1" x14ac:dyDescent="0.35">
      <c r="A39" s="31">
        <f t="shared" si="0"/>
        <v>36</v>
      </c>
      <c r="B39" s="31" t="str">
        <f t="shared" si="16"/>
        <v>AP</v>
      </c>
      <c r="C39" s="32" t="str">
        <f t="shared" si="17"/>
        <v>ALOS #2 Average Performance Risks and Total Costs</v>
      </c>
      <c r="D39" s="32" t="str">
        <f t="shared" si="3"/>
        <v>Asset Class Name</v>
      </c>
      <c r="E39" s="18" t="str">
        <f>F39</f>
        <v>ALOS #2 Average Performance Risks and Total Costs</v>
      </c>
      <c r="F39" s="309" t="s">
        <v>31</v>
      </c>
      <c r="G39" s="304"/>
      <c r="H39" s="304"/>
      <c r="I39" s="304"/>
      <c r="J39" s="304"/>
      <c r="K39" s="304"/>
      <c r="L39" s="305"/>
      <c r="M39" s="291"/>
      <c r="N39" s="294"/>
      <c r="O39" s="153"/>
      <c r="P39" s="224">
        <f>SUM(P34:P38)</f>
        <v>0</v>
      </c>
      <c r="Q39" s="153"/>
      <c r="R39" s="249">
        <f>R34*P34+R35*P35+R36*P36+R37*P37+R38*P38</f>
        <v>0</v>
      </c>
      <c r="S39" s="230" t="str">
        <f>IF(R39,(N33/R39)-1,"")</f>
        <v/>
      </c>
      <c r="T39" s="245">
        <f>SUM(T34:T38)</f>
        <v>0</v>
      </c>
      <c r="U39" s="235" t="str">
        <f>IF((R39-N33),T39/(R39-N33),"")</f>
        <v/>
      </c>
      <c r="V39" s="244">
        <f>SUM(V34:V38)</f>
        <v>0</v>
      </c>
      <c r="W39" s="82">
        <f>SUM(W34:W38)</f>
        <v>0</v>
      </c>
      <c r="X39" s="212"/>
      <c r="Y39" s="253">
        <f>Y34*W34+Y35*W35+Y36*W36+Y37*W37+Y38*W38</f>
        <v>0</v>
      </c>
      <c r="Z39" s="242" t="str">
        <f>IF(Y39,(R39/Y39)-1,"")</f>
        <v/>
      </c>
      <c r="AA39" s="243" t="str">
        <f>IF(Y39,(N33/Y39)-1,"")</f>
        <v/>
      </c>
    </row>
    <row r="40" spans="1:27" ht="15" thickBot="1" x14ac:dyDescent="0.35">
      <c r="A40" s="31">
        <f t="shared" si="0"/>
        <v>37</v>
      </c>
      <c r="B40" s="31" t="str">
        <f t="shared" si="16"/>
        <v>P</v>
      </c>
      <c r="C40" s="32" t="str">
        <f t="shared" si="17"/>
        <v>Performance ALOS #3</v>
      </c>
      <c r="D40" s="32" t="str">
        <f t="shared" si="3"/>
        <v>Asset Class Name</v>
      </c>
      <c r="E40" s="286" t="s">
        <v>49</v>
      </c>
      <c r="F40" s="216" t="s">
        <v>32</v>
      </c>
      <c r="G40" s="6"/>
      <c r="H40" s="7"/>
      <c r="I40" s="7"/>
      <c r="J40" s="7"/>
      <c r="K40" s="8"/>
      <c r="L40" s="221">
        <f>SUM(G40:K40)</f>
        <v>0</v>
      </c>
      <c r="M40" s="289"/>
      <c r="N40" s="292">
        <f>M40*L40</f>
        <v>0</v>
      </c>
      <c r="O40" s="295"/>
      <c r="P40" s="296"/>
      <c r="Q40" s="296"/>
      <c r="R40" s="296"/>
      <c r="S40" s="296"/>
      <c r="T40" s="296"/>
      <c r="U40" s="296"/>
      <c r="V40" s="296"/>
      <c r="W40" s="296"/>
      <c r="X40" s="296"/>
      <c r="Y40" s="296"/>
      <c r="Z40" s="296"/>
      <c r="AA40" s="297"/>
    </row>
    <row r="41" spans="1:27" x14ac:dyDescent="0.3">
      <c r="A41" s="31">
        <f t="shared" si="0"/>
        <v>38</v>
      </c>
      <c r="B41" s="31" t="str">
        <f t="shared" si="16"/>
        <v>P</v>
      </c>
      <c r="C41" s="32" t="str">
        <f t="shared" si="17"/>
        <v>Performance ALOS #3</v>
      </c>
      <c r="D41" s="32" t="str">
        <f t="shared" si="3"/>
        <v>Asset Class Name</v>
      </c>
      <c r="E41" s="287"/>
      <c r="F41" s="306"/>
      <c r="G41" s="298"/>
      <c r="H41" s="298"/>
      <c r="I41" s="298"/>
      <c r="J41" s="298"/>
      <c r="K41" s="298"/>
      <c r="L41" s="299"/>
      <c r="M41" s="290"/>
      <c r="N41" s="293"/>
      <c r="O41" s="9"/>
      <c r="P41" s="79"/>
      <c r="Q41" s="10"/>
      <c r="R41" s="247">
        <f>$L40*Q41</f>
        <v>0</v>
      </c>
      <c r="S41" s="226" t="str">
        <f>IF(OR(Q41="",P41=""),"",IF(R41,(N40/R41)-1,""))</f>
        <v/>
      </c>
      <c r="T41" s="11"/>
      <c r="U41" s="250" t="str">
        <f>IF((R41-N40),T41/(R41-N40),"")</f>
        <v/>
      </c>
      <c r="V41" s="12"/>
      <c r="W41" s="79"/>
      <c r="X41" s="10"/>
      <c r="Y41" s="236">
        <f>L40*X41</f>
        <v>0</v>
      </c>
      <c r="Z41" s="237" t="str">
        <f>IF(Y41,(R41/Y41)-1,"")</f>
        <v/>
      </c>
      <c r="AA41" s="238" t="str">
        <f>IF(OR(X41="",W41=""),"",IF(Y41,(N40/Y41)-1,""))</f>
        <v/>
      </c>
    </row>
    <row r="42" spans="1:27" x14ac:dyDescent="0.3">
      <c r="A42" s="31">
        <f t="shared" si="0"/>
        <v>39</v>
      </c>
      <c r="B42" s="31" t="str">
        <f t="shared" si="16"/>
        <v>P</v>
      </c>
      <c r="C42" s="32" t="str">
        <f t="shared" si="17"/>
        <v>Performance ALOS #3</v>
      </c>
      <c r="D42" s="32" t="str">
        <f t="shared" si="3"/>
        <v>Asset Class Name</v>
      </c>
      <c r="E42" s="287"/>
      <c r="F42" s="307">
        <f>F41</f>
        <v>0</v>
      </c>
      <c r="G42" s="300"/>
      <c r="H42" s="300"/>
      <c r="I42" s="300"/>
      <c r="J42" s="300"/>
      <c r="K42" s="300"/>
      <c r="L42" s="301"/>
      <c r="M42" s="290"/>
      <c r="N42" s="293"/>
      <c r="O42" s="9"/>
      <c r="P42" s="79"/>
      <c r="Q42" s="10"/>
      <c r="R42" s="227">
        <f>$L40*Q42</f>
        <v>0</v>
      </c>
      <c r="S42" s="226" t="str">
        <f>IF(OR(Q42="",P42=""),"",IF(R42,(N40/R42)-1,""))</f>
        <v/>
      </c>
      <c r="T42" s="11"/>
      <c r="U42" s="233" t="str">
        <f>IF((R42-N40),T42/(R42-N40),"")</f>
        <v/>
      </c>
      <c r="V42" s="12"/>
      <c r="W42" s="79"/>
      <c r="X42" s="10"/>
      <c r="Y42" s="236">
        <f>L40*X42</f>
        <v>0</v>
      </c>
      <c r="Z42" s="237" t="str">
        <f>IF(Y42,(R42/Y42)-1,"")</f>
        <v/>
      </c>
      <c r="AA42" s="238" t="str">
        <f>IF(OR(X42="",W42=""),"",IF(Y42,(N40/Y42)-1,""))</f>
        <v/>
      </c>
    </row>
    <row r="43" spans="1:27" x14ac:dyDescent="0.3">
      <c r="A43" s="31">
        <f t="shared" si="0"/>
        <v>40</v>
      </c>
      <c r="B43" s="31" t="str">
        <f t="shared" si="16"/>
        <v>P</v>
      </c>
      <c r="C43" s="32" t="str">
        <f t="shared" si="17"/>
        <v>Performance ALOS #3</v>
      </c>
      <c r="D43" s="32" t="str">
        <f t="shared" si="3"/>
        <v>Asset Class Name</v>
      </c>
      <c r="E43" s="287"/>
      <c r="F43" s="307">
        <f t="shared" ref="F43:F45" si="23">F42</f>
        <v>0</v>
      </c>
      <c r="G43" s="300"/>
      <c r="H43" s="300"/>
      <c r="I43" s="300"/>
      <c r="J43" s="300"/>
      <c r="K43" s="300"/>
      <c r="L43" s="301"/>
      <c r="M43" s="290"/>
      <c r="N43" s="293"/>
      <c r="O43" s="9"/>
      <c r="P43" s="79"/>
      <c r="Q43" s="10"/>
      <c r="R43" s="227">
        <f>$L40*Q43</f>
        <v>0</v>
      </c>
      <c r="S43" s="226" t="str">
        <f>IF(OR(Q43="",P43=""),"",IF(R43,(N40/R43)-1,""))</f>
        <v/>
      </c>
      <c r="T43" s="11"/>
      <c r="U43" s="233" t="str">
        <f>IF((R43-N40),T43/(R43-N40),"")</f>
        <v/>
      </c>
      <c r="V43" s="12"/>
      <c r="W43" s="79"/>
      <c r="X43" s="10"/>
      <c r="Y43" s="236">
        <f>L40*X43</f>
        <v>0</v>
      </c>
      <c r="Z43" s="237" t="str">
        <f>IF(Y43,(R43/Y43)-1,"")</f>
        <v/>
      </c>
      <c r="AA43" s="238" t="str">
        <f>IF(OR(X43="",W43=""),"",IF(Y43,(N40/Y43)-1,""))</f>
        <v/>
      </c>
    </row>
    <row r="44" spans="1:27" x14ac:dyDescent="0.3">
      <c r="A44" s="31">
        <f t="shared" si="0"/>
        <v>41</v>
      </c>
      <c r="B44" s="31" t="str">
        <f t="shared" si="16"/>
        <v>P</v>
      </c>
      <c r="C44" s="32" t="str">
        <f t="shared" si="17"/>
        <v>Performance ALOS #3</v>
      </c>
      <c r="D44" s="32" t="str">
        <f t="shared" si="3"/>
        <v>Asset Class Name</v>
      </c>
      <c r="E44" s="287"/>
      <c r="F44" s="307">
        <f t="shared" si="23"/>
        <v>0</v>
      </c>
      <c r="G44" s="300"/>
      <c r="H44" s="300"/>
      <c r="I44" s="300"/>
      <c r="J44" s="300"/>
      <c r="K44" s="300"/>
      <c r="L44" s="301"/>
      <c r="M44" s="290"/>
      <c r="N44" s="293"/>
      <c r="O44" s="9"/>
      <c r="P44" s="79"/>
      <c r="Q44" s="10"/>
      <c r="R44" s="227">
        <f>$L40*Q44</f>
        <v>0</v>
      </c>
      <c r="S44" s="226" t="str">
        <f>IF(OR(Q44="",P44=""),"",IF(R44,(N40/R44)-1,""))</f>
        <v/>
      </c>
      <c r="T44" s="11"/>
      <c r="U44" s="250" t="str">
        <f>IF((R44-N40),T44/(R44-N40),"")</f>
        <v/>
      </c>
      <c r="V44" s="12"/>
      <c r="W44" s="79"/>
      <c r="X44" s="10"/>
      <c r="Y44" s="236">
        <f>L40*X44</f>
        <v>0</v>
      </c>
      <c r="Z44" s="237" t="str">
        <f>IF(Y44,(R44/Y44)-1,"")</f>
        <v/>
      </c>
      <c r="AA44" s="238" t="str">
        <f>IF(OR(X44="",W44=""),"",IF(Y44,(N40/Y44)-1,""))</f>
        <v/>
      </c>
    </row>
    <row r="45" spans="1:27" ht="15" thickBot="1" x14ac:dyDescent="0.35">
      <c r="A45" s="31">
        <f t="shared" si="0"/>
        <v>42</v>
      </c>
      <c r="B45" s="31" t="str">
        <f t="shared" si="16"/>
        <v>P</v>
      </c>
      <c r="C45" s="32" t="str">
        <f t="shared" si="17"/>
        <v>Performance ALOS #3</v>
      </c>
      <c r="D45" s="32" t="str">
        <f t="shared" si="3"/>
        <v>Asset Class Name</v>
      </c>
      <c r="E45" s="288"/>
      <c r="F45" s="308">
        <f t="shared" si="23"/>
        <v>0</v>
      </c>
      <c r="G45" s="302"/>
      <c r="H45" s="302"/>
      <c r="I45" s="302"/>
      <c r="J45" s="302"/>
      <c r="K45" s="302"/>
      <c r="L45" s="303"/>
      <c r="M45" s="290"/>
      <c r="N45" s="293"/>
      <c r="O45" s="13"/>
      <c r="P45" s="80"/>
      <c r="Q45" s="14"/>
      <c r="R45" s="228">
        <f>$L40*Q45</f>
        <v>0</v>
      </c>
      <c r="S45" s="248" t="str">
        <f>IF(OR(Q45="",P45=""),"",IF(R45,(N40/R45)-1,""))</f>
        <v/>
      </c>
      <c r="T45" s="15"/>
      <c r="U45" s="251" t="str">
        <f>IF((R45-N40),T45/(R45-N40),"")</f>
        <v/>
      </c>
      <c r="V45" s="16"/>
      <c r="W45" s="80"/>
      <c r="X45" s="14"/>
      <c r="Y45" s="239">
        <f>L40*X45</f>
        <v>0</v>
      </c>
      <c r="Z45" s="240" t="str">
        <f t="shared" ref="Z45" si="24">IF(Y45,(R45/Y45)-1,"")</f>
        <v/>
      </c>
      <c r="AA45" s="252" t="str">
        <f>IF(OR(X45="",W45=""),"",IF(Y45,(N40/Y45)-1,""))</f>
        <v/>
      </c>
    </row>
    <row r="46" spans="1:27" ht="15" thickBot="1" x14ac:dyDescent="0.35">
      <c r="A46" s="31">
        <f t="shared" si="0"/>
        <v>43</v>
      </c>
      <c r="B46" s="31" t="str">
        <f t="shared" si="16"/>
        <v>AP</v>
      </c>
      <c r="C46" s="32" t="str">
        <f t="shared" si="17"/>
        <v>ALOS #3 Average Performance Risks and Total Costs</v>
      </c>
      <c r="D46" s="32" t="str">
        <f t="shared" si="3"/>
        <v>Asset Class Name</v>
      </c>
      <c r="E46" s="18" t="str">
        <f>F46</f>
        <v>ALOS #3 Average Performance Risks and Total Costs</v>
      </c>
      <c r="F46" s="309" t="s">
        <v>33</v>
      </c>
      <c r="G46" s="304"/>
      <c r="H46" s="304"/>
      <c r="I46" s="304"/>
      <c r="J46" s="304"/>
      <c r="K46" s="304"/>
      <c r="L46" s="305"/>
      <c r="M46" s="291"/>
      <c r="N46" s="294"/>
      <c r="O46" s="153"/>
      <c r="P46" s="224">
        <f>SUM(P41:P45)</f>
        <v>0</v>
      </c>
      <c r="Q46" s="153"/>
      <c r="R46" s="249">
        <f>R41*P41+R42*P42+R43*P43+R44*P44+R45*P45</f>
        <v>0</v>
      </c>
      <c r="S46" s="230" t="str">
        <f>IF(R46,(N40/R46)-1,"")</f>
        <v/>
      </c>
      <c r="T46" s="245">
        <f>SUM(T41:T45)</f>
        <v>0</v>
      </c>
      <c r="U46" s="235" t="str">
        <f>IF((R46-N40),T46/(R46-N40),"")</f>
        <v/>
      </c>
      <c r="V46" s="244">
        <f>SUM(V41:V45)</f>
        <v>0</v>
      </c>
      <c r="W46" s="82">
        <f>SUM(W41:W45)</f>
        <v>0</v>
      </c>
      <c r="X46" s="212"/>
      <c r="Y46" s="253">
        <f>Y41*W41+Y42*W42+Y43*W43+Y44*W44+Y45*W45</f>
        <v>0</v>
      </c>
      <c r="Z46" s="242" t="str">
        <f>IF(Y46,(R46/Y46)-1,"")</f>
        <v/>
      </c>
      <c r="AA46" s="243" t="str">
        <f>IF(Y46,(N40/Y46)-1,"")</f>
        <v/>
      </c>
    </row>
    <row r="47" spans="1:27" ht="15" thickBot="1" x14ac:dyDescent="0.35">
      <c r="A47" s="31">
        <f t="shared" si="0"/>
        <v>44</v>
      </c>
      <c r="B47" s="31" t="str">
        <f t="shared" si="16"/>
        <v>P</v>
      </c>
      <c r="C47" s="32" t="str">
        <f t="shared" si="17"/>
        <v>Performance ALOS #4</v>
      </c>
      <c r="D47" s="32" t="str">
        <f t="shared" si="3"/>
        <v>Asset Class Name</v>
      </c>
      <c r="E47" s="286" t="s">
        <v>49</v>
      </c>
      <c r="F47" s="217" t="s">
        <v>34</v>
      </c>
      <c r="G47" s="6"/>
      <c r="H47" s="7"/>
      <c r="I47" s="7"/>
      <c r="J47" s="7"/>
      <c r="K47" s="8"/>
      <c r="L47" s="221">
        <f>SUM(G47:K47)</f>
        <v>0</v>
      </c>
      <c r="M47" s="289"/>
      <c r="N47" s="292">
        <f>M47*L47</f>
        <v>0</v>
      </c>
      <c r="O47" s="295"/>
      <c r="P47" s="296"/>
      <c r="Q47" s="296"/>
      <c r="R47" s="296"/>
      <c r="S47" s="296"/>
      <c r="T47" s="296"/>
      <c r="U47" s="296"/>
      <c r="V47" s="296"/>
      <c r="W47" s="296"/>
      <c r="X47" s="296"/>
      <c r="Y47" s="296"/>
      <c r="Z47" s="296"/>
      <c r="AA47" s="297"/>
    </row>
    <row r="48" spans="1:27" x14ac:dyDescent="0.3">
      <c r="A48" s="31">
        <f t="shared" si="0"/>
        <v>45</v>
      </c>
      <c r="B48" s="31" t="str">
        <f t="shared" si="16"/>
        <v>P</v>
      </c>
      <c r="C48" s="32" t="str">
        <f t="shared" si="17"/>
        <v>Performance ALOS #4</v>
      </c>
      <c r="D48" s="32" t="str">
        <f t="shared" si="3"/>
        <v>Asset Class Name</v>
      </c>
      <c r="E48" s="287"/>
      <c r="F48" s="298"/>
      <c r="G48" s="298"/>
      <c r="H48" s="298"/>
      <c r="I48" s="298"/>
      <c r="J48" s="298"/>
      <c r="K48" s="298"/>
      <c r="L48" s="299"/>
      <c r="M48" s="290"/>
      <c r="N48" s="293"/>
      <c r="O48" s="9"/>
      <c r="P48" s="79"/>
      <c r="Q48" s="10"/>
      <c r="R48" s="247">
        <f>$L47*Q48</f>
        <v>0</v>
      </c>
      <c r="S48" s="226" t="str">
        <f>IF(OR(Q48="",P48=""),"",IF(R48,(N47/R48)-1,""))</f>
        <v/>
      </c>
      <c r="T48" s="11"/>
      <c r="U48" s="250" t="str">
        <f>IF((R48-N47),T48/(R48-N47),"")</f>
        <v/>
      </c>
      <c r="V48" s="12"/>
      <c r="W48" s="79"/>
      <c r="X48" s="10"/>
      <c r="Y48" s="236">
        <f>L47*X48</f>
        <v>0</v>
      </c>
      <c r="Z48" s="237" t="str">
        <f>IF(Y48,(R48/Y48)-1,"")</f>
        <v/>
      </c>
      <c r="AA48" s="238" t="str">
        <f>IF(OR(X48="",W48=""),"",IF(Y48,(N47/Y48)-1,""))</f>
        <v/>
      </c>
    </row>
    <row r="49" spans="1:27" x14ac:dyDescent="0.3">
      <c r="A49" s="31">
        <f t="shared" si="0"/>
        <v>46</v>
      </c>
      <c r="B49" s="31" t="str">
        <f t="shared" si="16"/>
        <v>P</v>
      </c>
      <c r="C49" s="32" t="str">
        <f t="shared" si="17"/>
        <v>Performance ALOS #4</v>
      </c>
      <c r="D49" s="32" t="str">
        <f t="shared" si="3"/>
        <v>Asset Class Name</v>
      </c>
      <c r="E49" s="287"/>
      <c r="F49" s="300">
        <f>F48</f>
        <v>0</v>
      </c>
      <c r="G49" s="300"/>
      <c r="H49" s="300"/>
      <c r="I49" s="300"/>
      <c r="J49" s="300"/>
      <c r="K49" s="300"/>
      <c r="L49" s="301"/>
      <c r="M49" s="290"/>
      <c r="N49" s="293"/>
      <c r="O49" s="9"/>
      <c r="P49" s="79"/>
      <c r="Q49" s="10"/>
      <c r="R49" s="227">
        <f>$L47*Q49</f>
        <v>0</v>
      </c>
      <c r="S49" s="226" t="str">
        <f>IF(OR(Q49="",P49=""),"",IF(R49,(N47/R49)-1,""))</f>
        <v/>
      </c>
      <c r="T49" s="11"/>
      <c r="U49" s="233" t="str">
        <f>IF((R49-N47),T49/(R49-N47),"")</f>
        <v/>
      </c>
      <c r="V49" s="12"/>
      <c r="W49" s="79"/>
      <c r="X49" s="10"/>
      <c r="Y49" s="236">
        <f>L47*X49</f>
        <v>0</v>
      </c>
      <c r="Z49" s="237" t="str">
        <f>IF(Y49,(R49/Y49)-1,"")</f>
        <v/>
      </c>
      <c r="AA49" s="238" t="str">
        <f>IF(OR(X49="",W49=""),"",IF(Y49,(N47/Y49)-1,""))</f>
        <v/>
      </c>
    </row>
    <row r="50" spans="1:27" x14ac:dyDescent="0.3">
      <c r="A50" s="31">
        <f t="shared" si="0"/>
        <v>47</v>
      </c>
      <c r="B50" s="31" t="str">
        <f t="shared" si="16"/>
        <v>P</v>
      </c>
      <c r="C50" s="32" t="str">
        <f t="shared" si="17"/>
        <v>Performance ALOS #4</v>
      </c>
      <c r="D50" s="32" t="str">
        <f t="shared" si="3"/>
        <v>Asset Class Name</v>
      </c>
      <c r="E50" s="287"/>
      <c r="F50" s="300">
        <f t="shared" ref="F50:F52" si="25">F49</f>
        <v>0</v>
      </c>
      <c r="G50" s="300"/>
      <c r="H50" s="300"/>
      <c r="I50" s="300"/>
      <c r="J50" s="300"/>
      <c r="K50" s="300"/>
      <c r="L50" s="301"/>
      <c r="M50" s="290"/>
      <c r="N50" s="293"/>
      <c r="O50" s="9"/>
      <c r="P50" s="79"/>
      <c r="Q50" s="10"/>
      <c r="R50" s="227">
        <f>$L47*Q50</f>
        <v>0</v>
      </c>
      <c r="S50" s="226" t="str">
        <f>IF(OR(Q50="",P50=""),"",IF(R50,(N47/R50)-1,""))</f>
        <v/>
      </c>
      <c r="T50" s="11"/>
      <c r="U50" s="233" t="str">
        <f>IF((R50-N47),T50/(R50-N47),"")</f>
        <v/>
      </c>
      <c r="V50" s="12"/>
      <c r="W50" s="79"/>
      <c r="X50" s="10"/>
      <c r="Y50" s="236">
        <f>L47*X50</f>
        <v>0</v>
      </c>
      <c r="Z50" s="237" t="str">
        <f>IF(Y50,(R50/Y50)-1,"")</f>
        <v/>
      </c>
      <c r="AA50" s="238" t="str">
        <f>IF(OR(X50="",W50=""),"",IF(Y50,(N47/Y50)-1,""))</f>
        <v/>
      </c>
    </row>
    <row r="51" spans="1:27" x14ac:dyDescent="0.3">
      <c r="A51" s="31">
        <f t="shared" si="0"/>
        <v>48</v>
      </c>
      <c r="B51" s="31" t="str">
        <f t="shared" si="16"/>
        <v>P</v>
      </c>
      <c r="C51" s="32" t="str">
        <f t="shared" si="17"/>
        <v>Performance ALOS #4</v>
      </c>
      <c r="D51" s="32" t="str">
        <f t="shared" si="3"/>
        <v>Asset Class Name</v>
      </c>
      <c r="E51" s="287"/>
      <c r="F51" s="300">
        <f t="shared" si="25"/>
        <v>0</v>
      </c>
      <c r="G51" s="300"/>
      <c r="H51" s="300"/>
      <c r="I51" s="300"/>
      <c r="J51" s="300"/>
      <c r="K51" s="300"/>
      <c r="L51" s="301"/>
      <c r="M51" s="290"/>
      <c r="N51" s="293"/>
      <c r="O51" s="9"/>
      <c r="P51" s="79"/>
      <c r="Q51" s="10"/>
      <c r="R51" s="227">
        <f>$L47*Q51</f>
        <v>0</v>
      </c>
      <c r="S51" s="226" t="str">
        <f>IF(OR(Q51="",P51=""),"",IF(R51,(N47/R51)-1,""))</f>
        <v/>
      </c>
      <c r="T51" s="11"/>
      <c r="U51" s="250" t="str">
        <f>IF((R51-N47),T51/(R51-N47),"")</f>
        <v/>
      </c>
      <c r="V51" s="12"/>
      <c r="W51" s="79"/>
      <c r="X51" s="10"/>
      <c r="Y51" s="236">
        <f>L47*X51</f>
        <v>0</v>
      </c>
      <c r="Z51" s="237" t="str">
        <f>IF(Y51,(R51/Y51)-1,"")</f>
        <v/>
      </c>
      <c r="AA51" s="238" t="str">
        <f>IF(OR(X51="",W51=""),"",IF(Y51,(N47/Y51)-1,""))</f>
        <v/>
      </c>
    </row>
    <row r="52" spans="1:27" ht="15" thickBot="1" x14ac:dyDescent="0.35">
      <c r="A52" s="31">
        <f t="shared" si="0"/>
        <v>49</v>
      </c>
      <c r="B52" s="31" t="str">
        <f t="shared" si="16"/>
        <v>P</v>
      </c>
      <c r="C52" s="32" t="str">
        <f t="shared" si="17"/>
        <v>Performance ALOS #4</v>
      </c>
      <c r="D52" s="32" t="str">
        <f t="shared" si="3"/>
        <v>Asset Class Name</v>
      </c>
      <c r="E52" s="288"/>
      <c r="F52" s="302">
        <f t="shared" si="25"/>
        <v>0</v>
      </c>
      <c r="G52" s="302"/>
      <c r="H52" s="302"/>
      <c r="I52" s="302"/>
      <c r="J52" s="302"/>
      <c r="K52" s="302"/>
      <c r="L52" s="303"/>
      <c r="M52" s="290"/>
      <c r="N52" s="293"/>
      <c r="O52" s="13"/>
      <c r="P52" s="80"/>
      <c r="Q52" s="14"/>
      <c r="R52" s="228">
        <f>$L47*Q52</f>
        <v>0</v>
      </c>
      <c r="S52" s="248" t="str">
        <f>IF(OR(Q52="",P52=""),"",IF(R52,(N47/R52)-1,""))</f>
        <v/>
      </c>
      <c r="T52" s="15"/>
      <c r="U52" s="251" t="str">
        <f>IF((R52-N47),T52/(R52-N47),"")</f>
        <v/>
      </c>
      <c r="V52" s="16"/>
      <c r="W52" s="80"/>
      <c r="X52" s="14"/>
      <c r="Y52" s="239">
        <f>L47*X52</f>
        <v>0</v>
      </c>
      <c r="Z52" s="240" t="str">
        <f t="shared" ref="Z52" si="26">IF(Y52,(R52/Y52)-1,"")</f>
        <v/>
      </c>
      <c r="AA52" s="252" t="str">
        <f>IF(OR(X52="",W52=""),"",IF(Y52,(N47/Y52)-1,""))</f>
        <v/>
      </c>
    </row>
    <row r="53" spans="1:27" ht="15" thickBot="1" x14ac:dyDescent="0.35">
      <c r="A53" s="31">
        <f t="shared" si="0"/>
        <v>50</v>
      </c>
      <c r="B53" s="31" t="str">
        <f t="shared" si="16"/>
        <v>AP</v>
      </c>
      <c r="C53" s="32" t="str">
        <f t="shared" si="17"/>
        <v>ALOS #4 Average Performance Risks and Total Costs</v>
      </c>
      <c r="D53" s="32" t="str">
        <f t="shared" si="3"/>
        <v>Asset Class Name</v>
      </c>
      <c r="E53" s="30" t="str">
        <f>F53</f>
        <v>ALOS #4 Average Performance Risks and Total Costs</v>
      </c>
      <c r="F53" s="304" t="s">
        <v>35</v>
      </c>
      <c r="G53" s="304"/>
      <c r="H53" s="304"/>
      <c r="I53" s="304"/>
      <c r="J53" s="304"/>
      <c r="K53" s="304"/>
      <c r="L53" s="305"/>
      <c r="M53" s="291"/>
      <c r="N53" s="294"/>
      <c r="O53" s="153"/>
      <c r="P53" s="224">
        <f>SUM(P48:P52)</f>
        <v>0</v>
      </c>
      <c r="Q53" s="153"/>
      <c r="R53" s="249">
        <f>R48*P48+R49*P49+R50*P50+R51*P51+R52*P52</f>
        <v>0</v>
      </c>
      <c r="S53" s="230" t="str">
        <f>IF(R53,(N47/R53)-1,"")</f>
        <v/>
      </c>
      <c r="T53" s="245">
        <f>SUM(T48:T52)</f>
        <v>0</v>
      </c>
      <c r="U53" s="235" t="str">
        <f>IF((R53-N47),T53/(R53-N47),"")</f>
        <v/>
      </c>
      <c r="V53" s="244">
        <f>SUM(V48:V52)</f>
        <v>0</v>
      </c>
      <c r="W53" s="82">
        <f>SUM(W48:W52)</f>
        <v>0</v>
      </c>
      <c r="X53" s="212"/>
      <c r="Y53" s="253">
        <f>Y48*W48+Y49*W49+Y50*W50+Y51*W51+Y52*W52</f>
        <v>0</v>
      </c>
      <c r="Z53" s="242" t="str">
        <f>IF(Y53,(R53/Y53)-1,"")</f>
        <v/>
      </c>
      <c r="AA53" s="243" t="str">
        <f>IF(Y53,(N47/Y53)-1,"")</f>
        <v/>
      </c>
    </row>
    <row r="54" spans="1:27" ht="15" thickBot="1" x14ac:dyDescent="0.35">
      <c r="A54" s="31">
        <f t="shared" si="0"/>
        <v>51</v>
      </c>
      <c r="B54" s="31" t="str">
        <f t="shared" si="16"/>
        <v>P</v>
      </c>
      <c r="C54" s="32" t="str">
        <f t="shared" si="17"/>
        <v>Performance ALOS #5</v>
      </c>
      <c r="D54" s="32" t="str">
        <f t="shared" si="3"/>
        <v>Asset Class Name</v>
      </c>
      <c r="E54" s="286" t="s">
        <v>49</v>
      </c>
      <c r="F54" s="216" t="s">
        <v>191</v>
      </c>
      <c r="G54" s="6"/>
      <c r="H54" s="7"/>
      <c r="I54" s="7"/>
      <c r="J54" s="7"/>
      <c r="K54" s="8"/>
      <c r="L54" s="221">
        <f>SUM(G54:K54)</f>
        <v>0</v>
      </c>
      <c r="M54" s="289"/>
      <c r="N54" s="292">
        <f>M54*L54</f>
        <v>0</v>
      </c>
      <c r="O54" s="295"/>
      <c r="P54" s="296"/>
      <c r="Q54" s="296"/>
      <c r="R54" s="296"/>
      <c r="S54" s="296"/>
      <c r="T54" s="296"/>
      <c r="U54" s="296"/>
      <c r="V54" s="296"/>
      <c r="W54" s="296"/>
      <c r="X54" s="296"/>
      <c r="Y54" s="296"/>
      <c r="Z54" s="296"/>
      <c r="AA54" s="297"/>
    </row>
    <row r="55" spans="1:27" x14ac:dyDescent="0.3">
      <c r="A55" s="31">
        <f t="shared" si="0"/>
        <v>52</v>
      </c>
      <c r="B55" s="31" t="str">
        <f t="shared" si="16"/>
        <v>P</v>
      </c>
      <c r="C55" s="32" t="str">
        <f t="shared" si="17"/>
        <v>Performance ALOS #5</v>
      </c>
      <c r="D55" s="32" t="str">
        <f t="shared" si="3"/>
        <v>Asset Class Name</v>
      </c>
      <c r="E55" s="287"/>
      <c r="F55" s="306"/>
      <c r="G55" s="298"/>
      <c r="H55" s="298"/>
      <c r="I55" s="298"/>
      <c r="J55" s="298"/>
      <c r="K55" s="298"/>
      <c r="L55" s="299"/>
      <c r="M55" s="290"/>
      <c r="N55" s="293"/>
      <c r="O55" s="9"/>
      <c r="P55" s="79"/>
      <c r="Q55" s="10"/>
      <c r="R55" s="247">
        <f>$L54*Q55</f>
        <v>0</v>
      </c>
      <c r="S55" s="226" t="str">
        <f>IF(OR(Q55="",P55=""),"",IF(R55,(N54/R55)-1,""))</f>
        <v/>
      </c>
      <c r="T55" s="11"/>
      <c r="U55" s="250" t="str">
        <f>IF((R55-N54),T55/(R55-N54),"")</f>
        <v/>
      </c>
      <c r="V55" s="12"/>
      <c r="W55" s="79"/>
      <c r="X55" s="10"/>
      <c r="Y55" s="236">
        <f>L54*X55</f>
        <v>0</v>
      </c>
      <c r="Z55" s="237" t="str">
        <f>IF(Y55,(R55/Y55)-1,"")</f>
        <v/>
      </c>
      <c r="AA55" s="238" t="str">
        <f>IF(OR(X55="",W55=""),"",IF(Y55,(N54/Y55)-1,""))</f>
        <v/>
      </c>
    </row>
    <row r="56" spans="1:27" x14ac:dyDescent="0.3">
      <c r="A56" s="31">
        <f t="shared" si="0"/>
        <v>53</v>
      </c>
      <c r="B56" s="31" t="str">
        <f t="shared" si="16"/>
        <v>P</v>
      </c>
      <c r="C56" s="32" t="str">
        <f t="shared" si="17"/>
        <v>Performance ALOS #5</v>
      </c>
      <c r="D56" s="32" t="str">
        <f t="shared" si="3"/>
        <v>Asset Class Name</v>
      </c>
      <c r="E56" s="287"/>
      <c r="F56" s="307">
        <f>F55</f>
        <v>0</v>
      </c>
      <c r="G56" s="300"/>
      <c r="H56" s="300"/>
      <c r="I56" s="300"/>
      <c r="J56" s="300"/>
      <c r="K56" s="300"/>
      <c r="L56" s="301"/>
      <c r="M56" s="290"/>
      <c r="N56" s="293"/>
      <c r="O56" s="9"/>
      <c r="P56" s="79"/>
      <c r="Q56" s="10"/>
      <c r="R56" s="227">
        <f>$L54*Q56</f>
        <v>0</v>
      </c>
      <c r="S56" s="226" t="str">
        <f>IF(OR(Q56="",P56=""),"",IF(R56,(N54/R56)-1,""))</f>
        <v/>
      </c>
      <c r="T56" s="11"/>
      <c r="U56" s="233" t="str">
        <f>IF((R56-N54),T56/(R56-N54),"")</f>
        <v/>
      </c>
      <c r="V56" s="12"/>
      <c r="W56" s="79"/>
      <c r="X56" s="10"/>
      <c r="Y56" s="236">
        <f>L54*X56</f>
        <v>0</v>
      </c>
      <c r="Z56" s="237" t="str">
        <f>IF(Y56,(R56/Y56)-1,"")</f>
        <v/>
      </c>
      <c r="AA56" s="238" t="str">
        <f>IF(OR(X56="",W56=""),"",IF(Y56,(N54/Y56)-1,""))</f>
        <v/>
      </c>
    </row>
    <row r="57" spans="1:27" x14ac:dyDescent="0.3">
      <c r="A57" s="31">
        <f t="shared" si="0"/>
        <v>54</v>
      </c>
      <c r="B57" s="31" t="str">
        <f t="shared" si="16"/>
        <v>P</v>
      </c>
      <c r="C57" s="32" t="str">
        <f t="shared" si="17"/>
        <v>Performance ALOS #5</v>
      </c>
      <c r="D57" s="32" t="str">
        <f t="shared" si="3"/>
        <v>Asset Class Name</v>
      </c>
      <c r="E57" s="287"/>
      <c r="F57" s="307">
        <f t="shared" ref="F57:F59" si="27">F56</f>
        <v>0</v>
      </c>
      <c r="G57" s="300"/>
      <c r="H57" s="300"/>
      <c r="I57" s="300"/>
      <c r="J57" s="300"/>
      <c r="K57" s="300"/>
      <c r="L57" s="301"/>
      <c r="M57" s="290"/>
      <c r="N57" s="293"/>
      <c r="O57" s="9"/>
      <c r="P57" s="79"/>
      <c r="Q57" s="10"/>
      <c r="R57" s="227">
        <f>$L54*Q57</f>
        <v>0</v>
      </c>
      <c r="S57" s="226" t="str">
        <f>IF(OR(Q57="",P57=""),"",IF(R57,(N54/R57)-1,""))</f>
        <v/>
      </c>
      <c r="T57" s="11"/>
      <c r="U57" s="233" t="str">
        <f>IF((R57-N54),T57/(R57-N54),"")</f>
        <v/>
      </c>
      <c r="V57" s="12"/>
      <c r="W57" s="79"/>
      <c r="X57" s="10"/>
      <c r="Y57" s="236">
        <f>L54*X57</f>
        <v>0</v>
      </c>
      <c r="Z57" s="237" t="str">
        <f t="shared" ref="Z57" si="28">IF(Y57,(R57/Y57)-1,"")</f>
        <v/>
      </c>
      <c r="AA57" s="238" t="str">
        <f>IF(OR(X57="",W57=""),"",IF(Y57,(N54/Y57)-1,""))</f>
        <v/>
      </c>
    </row>
    <row r="58" spans="1:27" x14ac:dyDescent="0.3">
      <c r="A58" s="31">
        <f t="shared" si="0"/>
        <v>55</v>
      </c>
      <c r="B58" s="31" t="str">
        <f t="shared" si="16"/>
        <v>P</v>
      </c>
      <c r="C58" s="32" t="str">
        <f t="shared" si="17"/>
        <v>Performance ALOS #5</v>
      </c>
      <c r="D58" s="32" t="str">
        <f t="shared" si="3"/>
        <v>Asset Class Name</v>
      </c>
      <c r="E58" s="287"/>
      <c r="F58" s="307">
        <f t="shared" si="27"/>
        <v>0</v>
      </c>
      <c r="G58" s="300"/>
      <c r="H58" s="300"/>
      <c r="I58" s="300"/>
      <c r="J58" s="300"/>
      <c r="K58" s="300"/>
      <c r="L58" s="301"/>
      <c r="M58" s="290"/>
      <c r="N58" s="293"/>
      <c r="O58" s="9"/>
      <c r="P58" s="79"/>
      <c r="Q58" s="10"/>
      <c r="R58" s="227">
        <f>$L54*Q58</f>
        <v>0</v>
      </c>
      <c r="S58" s="226" t="str">
        <f>IF(OR(Q58="",P58=""),"",IF(R58,(N54/R58)-1,""))</f>
        <v/>
      </c>
      <c r="T58" s="11"/>
      <c r="U58" s="250" t="str">
        <f>IF((R58-N54),T58/(R58-N54),"")</f>
        <v/>
      </c>
      <c r="V58" s="12"/>
      <c r="W58" s="79"/>
      <c r="X58" s="10"/>
      <c r="Y58" s="236">
        <f>L54*X58</f>
        <v>0</v>
      </c>
      <c r="Z58" s="237" t="str">
        <f>IF(Y58,(R58/Y58)-1,"")</f>
        <v/>
      </c>
      <c r="AA58" s="238" t="str">
        <f>IF(OR(X58="",W58=""),"",IF(Y58,(N54/Y58)-1,""))</f>
        <v/>
      </c>
    </row>
    <row r="59" spans="1:27" ht="15" thickBot="1" x14ac:dyDescent="0.35">
      <c r="A59" s="31">
        <f t="shared" si="0"/>
        <v>56</v>
      </c>
      <c r="B59" s="31" t="str">
        <f t="shared" si="16"/>
        <v>P</v>
      </c>
      <c r="C59" s="32" t="str">
        <f t="shared" si="17"/>
        <v>Performance ALOS #5</v>
      </c>
      <c r="D59" s="32" t="str">
        <f t="shared" si="3"/>
        <v>Asset Class Name</v>
      </c>
      <c r="E59" s="288"/>
      <c r="F59" s="308">
        <f t="shared" si="27"/>
        <v>0</v>
      </c>
      <c r="G59" s="302"/>
      <c r="H59" s="302"/>
      <c r="I59" s="302"/>
      <c r="J59" s="302"/>
      <c r="K59" s="302"/>
      <c r="L59" s="303"/>
      <c r="M59" s="290"/>
      <c r="N59" s="293"/>
      <c r="O59" s="13"/>
      <c r="P59" s="80"/>
      <c r="Q59" s="14"/>
      <c r="R59" s="228">
        <f>$L54*Q59</f>
        <v>0</v>
      </c>
      <c r="S59" s="248" t="str">
        <f>IF(OR(Q59="",P59=""),"",IF(R59,(N54/R59)-1,""))</f>
        <v/>
      </c>
      <c r="T59" s="15"/>
      <c r="U59" s="251" t="str">
        <f>IF((R59-N54),T59/(R59-N54),"")</f>
        <v/>
      </c>
      <c r="V59" s="16"/>
      <c r="W59" s="80"/>
      <c r="X59" s="14"/>
      <c r="Y59" s="239">
        <f>L54*X59</f>
        <v>0</v>
      </c>
      <c r="Z59" s="240" t="str">
        <f t="shared" ref="Z59" si="29">IF(Y59,(R59/Y59)-1,"")</f>
        <v/>
      </c>
      <c r="AA59" s="252" t="str">
        <f>IF(OR(X59="",W59=""),"",IF(Y59,(N54/Y59)-1,""))</f>
        <v/>
      </c>
    </row>
    <row r="60" spans="1:27" ht="15" thickBot="1" x14ac:dyDescent="0.35">
      <c r="A60" s="31">
        <f t="shared" si="0"/>
        <v>57</v>
      </c>
      <c r="B60" s="31" t="str">
        <f t="shared" si="16"/>
        <v>AP</v>
      </c>
      <c r="C60" s="32" t="str">
        <f t="shared" si="17"/>
        <v>ALOS #5 Average Performance Risks and Total Costs</v>
      </c>
      <c r="D60" s="32" t="str">
        <f t="shared" si="3"/>
        <v>Asset Class Name</v>
      </c>
      <c r="E60" s="18" t="str">
        <f>F60</f>
        <v>ALOS #5 Average Performance Risks and Total Costs</v>
      </c>
      <c r="F60" s="309" t="s">
        <v>192</v>
      </c>
      <c r="G60" s="304"/>
      <c r="H60" s="304"/>
      <c r="I60" s="304"/>
      <c r="J60" s="304"/>
      <c r="K60" s="304"/>
      <c r="L60" s="305"/>
      <c r="M60" s="291"/>
      <c r="N60" s="294"/>
      <c r="O60" s="153"/>
      <c r="P60" s="224">
        <f>SUM(P55:P59)</f>
        <v>0</v>
      </c>
      <c r="Q60" s="153"/>
      <c r="R60" s="249">
        <f>R55*P55+R56*P56+R57*P57+R58*P58+R59*P59</f>
        <v>0</v>
      </c>
      <c r="S60" s="230" t="str">
        <f>IF(R60,(N54/R60)-1,"")</f>
        <v/>
      </c>
      <c r="T60" s="245">
        <f>SUM(T55:T59)</f>
        <v>0</v>
      </c>
      <c r="U60" s="235" t="str">
        <f>IF((R60-N54),T60/(R60-N54),"")</f>
        <v/>
      </c>
      <c r="V60" s="244">
        <f>SUM(V55:V59)</f>
        <v>0</v>
      </c>
      <c r="W60" s="82">
        <f>SUM(W55:W59)</f>
        <v>0</v>
      </c>
      <c r="X60" s="212"/>
      <c r="Y60" s="253">
        <f>Y55*W55+Y56*W56+Y57*W57+Y58*W58+Y59*W59</f>
        <v>0</v>
      </c>
      <c r="Z60" s="242" t="str">
        <f>IF(Y60,(R60/Y60)-1,"")</f>
        <v/>
      </c>
      <c r="AA60" s="243" t="str">
        <f>IF(Y60,(N54/Y60)-1,"")</f>
        <v/>
      </c>
    </row>
    <row r="61" spans="1:27" ht="15" thickBot="1" x14ac:dyDescent="0.35">
      <c r="A61" s="31">
        <f t="shared" si="0"/>
        <v>58</v>
      </c>
      <c r="B61" s="31" t="str">
        <f t="shared" si="16"/>
        <v>P</v>
      </c>
      <c r="C61" s="32" t="str">
        <f t="shared" si="17"/>
        <v>Performance ALOS #6</v>
      </c>
      <c r="D61" s="32" t="str">
        <f t="shared" si="3"/>
        <v>Asset Class Name</v>
      </c>
      <c r="E61" s="286" t="s">
        <v>49</v>
      </c>
      <c r="F61" s="216" t="s">
        <v>193</v>
      </c>
      <c r="G61" s="6"/>
      <c r="H61" s="7"/>
      <c r="I61" s="7"/>
      <c r="J61" s="7"/>
      <c r="K61" s="8"/>
      <c r="L61" s="221">
        <f>SUM(G61:K61)</f>
        <v>0</v>
      </c>
      <c r="M61" s="289"/>
      <c r="N61" s="292">
        <f>M61*L61</f>
        <v>0</v>
      </c>
      <c r="O61" s="295"/>
      <c r="P61" s="296"/>
      <c r="Q61" s="296"/>
      <c r="R61" s="296"/>
      <c r="S61" s="296"/>
      <c r="T61" s="296"/>
      <c r="U61" s="296"/>
      <c r="V61" s="296"/>
      <c r="W61" s="296"/>
      <c r="X61" s="296"/>
      <c r="Y61" s="296"/>
      <c r="Z61" s="296"/>
      <c r="AA61" s="297"/>
    </row>
    <row r="62" spans="1:27" x14ac:dyDescent="0.3">
      <c r="A62" s="31">
        <f t="shared" si="0"/>
        <v>59</v>
      </c>
      <c r="B62" s="31" t="str">
        <f t="shared" si="16"/>
        <v>P</v>
      </c>
      <c r="C62" s="32" t="str">
        <f t="shared" si="17"/>
        <v>Performance ALOS #6</v>
      </c>
      <c r="D62" s="32" t="str">
        <f t="shared" si="3"/>
        <v>Asset Class Name</v>
      </c>
      <c r="E62" s="287"/>
      <c r="F62" s="306"/>
      <c r="G62" s="298"/>
      <c r="H62" s="298"/>
      <c r="I62" s="298"/>
      <c r="J62" s="298"/>
      <c r="K62" s="298"/>
      <c r="L62" s="299"/>
      <c r="M62" s="290"/>
      <c r="N62" s="293"/>
      <c r="O62" s="9"/>
      <c r="P62" s="79"/>
      <c r="Q62" s="10"/>
      <c r="R62" s="247">
        <f>$L61*Q62</f>
        <v>0</v>
      </c>
      <c r="S62" s="226" t="str">
        <f>IF(OR(Q62="",P62=""),"",IF(R62,(N61/R62)-1,""))</f>
        <v/>
      </c>
      <c r="T62" s="11"/>
      <c r="U62" s="250" t="str">
        <f>IF((R62-N61),T62/(R62-N61),"")</f>
        <v/>
      </c>
      <c r="V62" s="12"/>
      <c r="W62" s="79"/>
      <c r="X62" s="10"/>
      <c r="Y62" s="236">
        <f>L61*X62</f>
        <v>0</v>
      </c>
      <c r="Z62" s="237" t="str">
        <f>IF(Y62,(R62/Y62)-1,"")</f>
        <v/>
      </c>
      <c r="AA62" s="238" t="str">
        <f>IF(OR(X62="",W62=""),"",IF(Y62,(N61/Y62)-1,""))</f>
        <v/>
      </c>
    </row>
    <row r="63" spans="1:27" x14ac:dyDescent="0.3">
      <c r="A63" s="31">
        <f t="shared" si="0"/>
        <v>60</v>
      </c>
      <c r="B63" s="31" t="str">
        <f t="shared" si="16"/>
        <v>P</v>
      </c>
      <c r="C63" s="32" t="str">
        <f t="shared" si="17"/>
        <v>Performance ALOS #6</v>
      </c>
      <c r="D63" s="32" t="str">
        <f t="shared" si="3"/>
        <v>Asset Class Name</v>
      </c>
      <c r="E63" s="287"/>
      <c r="F63" s="307">
        <f>F62</f>
        <v>0</v>
      </c>
      <c r="G63" s="300"/>
      <c r="H63" s="300"/>
      <c r="I63" s="300"/>
      <c r="J63" s="300"/>
      <c r="K63" s="300"/>
      <c r="L63" s="301"/>
      <c r="M63" s="290"/>
      <c r="N63" s="293"/>
      <c r="O63" s="9"/>
      <c r="P63" s="79"/>
      <c r="Q63" s="10"/>
      <c r="R63" s="227">
        <f>$L61*Q63</f>
        <v>0</v>
      </c>
      <c r="S63" s="226" t="str">
        <f>IF(OR(Q63="",P63=""),"",IF(R63,(N61/R63)-1,""))</f>
        <v/>
      </c>
      <c r="T63" s="11"/>
      <c r="U63" s="233" t="str">
        <f>IF((R63-N61),T63/(R63-N61),"")</f>
        <v/>
      </c>
      <c r="V63" s="12"/>
      <c r="W63" s="79"/>
      <c r="X63" s="10"/>
      <c r="Y63" s="236">
        <f>L61*X63</f>
        <v>0</v>
      </c>
      <c r="Z63" s="237" t="str">
        <f>IF(Y63,(R63/Y63)-1,"")</f>
        <v/>
      </c>
      <c r="AA63" s="238" t="str">
        <f>IF(OR(X63="",W63=""),"",IF(Y63,(N61/Y63)-1,""))</f>
        <v/>
      </c>
    </row>
    <row r="64" spans="1:27" x14ac:dyDescent="0.3">
      <c r="A64" s="31">
        <f t="shared" si="0"/>
        <v>61</v>
      </c>
      <c r="B64" s="31" t="str">
        <f t="shared" si="16"/>
        <v>P</v>
      </c>
      <c r="C64" s="32" t="str">
        <f t="shared" si="17"/>
        <v>Performance ALOS #6</v>
      </c>
      <c r="D64" s="32" t="str">
        <f t="shared" si="3"/>
        <v>Asset Class Name</v>
      </c>
      <c r="E64" s="287"/>
      <c r="F64" s="307">
        <f t="shared" ref="F64:F66" si="30">F63</f>
        <v>0</v>
      </c>
      <c r="G64" s="300"/>
      <c r="H64" s="300"/>
      <c r="I64" s="300"/>
      <c r="J64" s="300"/>
      <c r="K64" s="300"/>
      <c r="L64" s="301"/>
      <c r="M64" s="290"/>
      <c r="N64" s="293"/>
      <c r="O64" s="9"/>
      <c r="P64" s="79"/>
      <c r="Q64" s="10"/>
      <c r="R64" s="227">
        <f>$L61*Q64</f>
        <v>0</v>
      </c>
      <c r="S64" s="226" t="str">
        <f>IF(OR(Q64="",P64=""),"",IF(R64,(N61/R64)-1,""))</f>
        <v/>
      </c>
      <c r="T64" s="11"/>
      <c r="U64" s="233" t="str">
        <f>IF((R64-N61),T64/(R64-N61),"")</f>
        <v/>
      </c>
      <c r="V64" s="12"/>
      <c r="W64" s="79"/>
      <c r="X64" s="10"/>
      <c r="Y64" s="236">
        <f>L61*X64</f>
        <v>0</v>
      </c>
      <c r="Z64" s="237" t="str">
        <f>IF(Y64,(R64/Y64)-1,"")</f>
        <v/>
      </c>
      <c r="AA64" s="238" t="str">
        <f>IF(OR(X64="",W64=""),"",IF(Y64,(N61/Y64)-1,""))</f>
        <v/>
      </c>
    </row>
    <row r="65" spans="1:27" x14ac:dyDescent="0.3">
      <c r="A65" s="31">
        <f t="shared" si="0"/>
        <v>62</v>
      </c>
      <c r="B65" s="31" t="str">
        <f t="shared" si="16"/>
        <v>P</v>
      </c>
      <c r="C65" s="32" t="str">
        <f t="shared" si="17"/>
        <v>Performance ALOS #6</v>
      </c>
      <c r="D65" s="32" t="str">
        <f t="shared" si="3"/>
        <v>Asset Class Name</v>
      </c>
      <c r="E65" s="287"/>
      <c r="F65" s="307">
        <f t="shared" si="30"/>
        <v>0</v>
      </c>
      <c r="G65" s="300"/>
      <c r="H65" s="300"/>
      <c r="I65" s="300"/>
      <c r="J65" s="300"/>
      <c r="K65" s="300"/>
      <c r="L65" s="301"/>
      <c r="M65" s="290"/>
      <c r="N65" s="293"/>
      <c r="O65" s="9"/>
      <c r="P65" s="79"/>
      <c r="Q65" s="10"/>
      <c r="R65" s="227">
        <f>$L61*Q65</f>
        <v>0</v>
      </c>
      <c r="S65" s="226" t="str">
        <f>IF(OR(Q65="",P65=""),"",IF(R65,(N61/R65)-1,""))</f>
        <v/>
      </c>
      <c r="T65" s="11"/>
      <c r="U65" s="250" t="str">
        <f>IF((R65-N61),T65/(R65-N61),"")</f>
        <v/>
      </c>
      <c r="V65" s="12"/>
      <c r="W65" s="79"/>
      <c r="X65" s="10"/>
      <c r="Y65" s="236">
        <f>L61*X65</f>
        <v>0</v>
      </c>
      <c r="Z65" s="237" t="str">
        <f>IF(Y65,(R65/Y65)-1,"")</f>
        <v/>
      </c>
      <c r="AA65" s="238" t="str">
        <f>IF(OR(X65="",W65=""),"",IF(Y65,(N61/Y65)-1,""))</f>
        <v/>
      </c>
    </row>
    <row r="66" spans="1:27" ht="15" thickBot="1" x14ac:dyDescent="0.35">
      <c r="A66" s="31">
        <f t="shared" si="0"/>
        <v>63</v>
      </c>
      <c r="B66" s="31" t="str">
        <f t="shared" si="16"/>
        <v>P</v>
      </c>
      <c r="C66" s="32" t="str">
        <f t="shared" si="17"/>
        <v>Performance ALOS #6</v>
      </c>
      <c r="D66" s="32" t="str">
        <f t="shared" si="3"/>
        <v>Asset Class Name</v>
      </c>
      <c r="E66" s="288"/>
      <c r="F66" s="308">
        <f t="shared" si="30"/>
        <v>0</v>
      </c>
      <c r="G66" s="302"/>
      <c r="H66" s="302"/>
      <c r="I66" s="302"/>
      <c r="J66" s="302"/>
      <c r="K66" s="302"/>
      <c r="L66" s="303"/>
      <c r="M66" s="290"/>
      <c r="N66" s="293"/>
      <c r="O66" s="13"/>
      <c r="P66" s="80"/>
      <c r="Q66" s="14"/>
      <c r="R66" s="228">
        <f>$L61*Q66</f>
        <v>0</v>
      </c>
      <c r="S66" s="248" t="str">
        <f>IF(OR(Q66="",P66=""),"",IF(R66,(N61/R66)-1,""))</f>
        <v/>
      </c>
      <c r="T66" s="15"/>
      <c r="U66" s="251" t="str">
        <f>IF((R66-N61),T66/(R66-N61),"")</f>
        <v/>
      </c>
      <c r="V66" s="16"/>
      <c r="W66" s="80"/>
      <c r="X66" s="14"/>
      <c r="Y66" s="239">
        <f>L61*X66</f>
        <v>0</v>
      </c>
      <c r="Z66" s="240" t="str">
        <f t="shared" ref="Z66" si="31">IF(Y66,(R66/Y66)-1,"")</f>
        <v/>
      </c>
      <c r="AA66" s="252" t="str">
        <f>IF(OR(X66="",W66=""),"",IF(Y66,(N61/Y66)-1,""))</f>
        <v/>
      </c>
    </row>
    <row r="67" spans="1:27" ht="15" thickBot="1" x14ac:dyDescent="0.35">
      <c r="A67" s="31">
        <f t="shared" si="0"/>
        <v>64</v>
      </c>
      <c r="B67" s="31" t="str">
        <f t="shared" si="16"/>
        <v>AP</v>
      </c>
      <c r="C67" s="32" t="str">
        <f t="shared" si="17"/>
        <v>ALOS #6 Average Performance Risks and Total Costs</v>
      </c>
      <c r="D67" s="32" t="str">
        <f t="shared" si="3"/>
        <v>Asset Class Name</v>
      </c>
      <c r="E67" s="18" t="str">
        <f>F67</f>
        <v>ALOS #6 Average Performance Risks and Total Costs</v>
      </c>
      <c r="F67" s="309" t="s">
        <v>194</v>
      </c>
      <c r="G67" s="304"/>
      <c r="H67" s="304"/>
      <c r="I67" s="304"/>
      <c r="J67" s="304"/>
      <c r="K67" s="304"/>
      <c r="L67" s="305"/>
      <c r="M67" s="291"/>
      <c r="N67" s="294"/>
      <c r="O67" s="153"/>
      <c r="P67" s="224">
        <f>SUM(P62:P66)</f>
        <v>0</v>
      </c>
      <c r="Q67" s="153"/>
      <c r="R67" s="249">
        <f>R62*P62+R63*P63+R64*P64+R65*P65+R66*P66</f>
        <v>0</v>
      </c>
      <c r="S67" s="230" t="str">
        <f>IF(R67,(N61/R67)-1,"")</f>
        <v/>
      </c>
      <c r="T67" s="245">
        <f>SUM(T62:T66)</f>
        <v>0</v>
      </c>
      <c r="U67" s="235" t="str">
        <f>IF((R67-N61),T67/(R67-N61),"")</f>
        <v/>
      </c>
      <c r="V67" s="244">
        <f>SUM(V62:V66)</f>
        <v>0</v>
      </c>
      <c r="W67" s="82">
        <f>SUM(W62:W66)</f>
        <v>0</v>
      </c>
      <c r="X67" s="212"/>
      <c r="Y67" s="253">
        <f>Y62*W62+Y63*W63+Y64*W64+Y65*W65+Y66*W66</f>
        <v>0</v>
      </c>
      <c r="Z67" s="242" t="str">
        <f>IF(Y67,(R67/Y67)-1,"")</f>
        <v/>
      </c>
      <c r="AA67" s="243" t="str">
        <f>IF(Y67,(N61/Y67)-1,"")</f>
        <v/>
      </c>
    </row>
    <row r="68" spans="1:27" ht="15" thickBot="1" x14ac:dyDescent="0.35">
      <c r="A68" s="31">
        <f t="shared" si="0"/>
        <v>65</v>
      </c>
      <c r="B68" s="31" t="str">
        <f t="shared" si="16"/>
        <v>P</v>
      </c>
      <c r="C68" s="32" t="str">
        <f t="shared" si="17"/>
        <v>Performance ALOS #7</v>
      </c>
      <c r="D68" s="32" t="str">
        <f t="shared" si="3"/>
        <v>Asset Class Name</v>
      </c>
      <c r="E68" s="286" t="s">
        <v>49</v>
      </c>
      <c r="F68" s="216" t="s">
        <v>195</v>
      </c>
      <c r="G68" s="6"/>
      <c r="H68" s="7"/>
      <c r="I68" s="7"/>
      <c r="J68" s="7"/>
      <c r="K68" s="8"/>
      <c r="L68" s="221">
        <f>SUM(G68:K68)</f>
        <v>0</v>
      </c>
      <c r="M68" s="289"/>
      <c r="N68" s="292">
        <f>M68*L68</f>
        <v>0</v>
      </c>
      <c r="O68" s="295"/>
      <c r="P68" s="296"/>
      <c r="Q68" s="296"/>
      <c r="R68" s="296"/>
      <c r="S68" s="296"/>
      <c r="T68" s="296"/>
      <c r="U68" s="296"/>
      <c r="V68" s="296"/>
      <c r="W68" s="296"/>
      <c r="X68" s="296"/>
      <c r="Y68" s="296"/>
      <c r="Z68" s="296"/>
      <c r="AA68" s="297"/>
    </row>
    <row r="69" spans="1:27" x14ac:dyDescent="0.3">
      <c r="A69" s="31">
        <f t="shared" si="0"/>
        <v>66</v>
      </c>
      <c r="B69" s="31" t="str">
        <f t="shared" si="16"/>
        <v>P</v>
      </c>
      <c r="C69" s="32" t="str">
        <f t="shared" si="17"/>
        <v>Performance ALOS #7</v>
      </c>
      <c r="D69" s="32" t="str">
        <f t="shared" si="3"/>
        <v>Asset Class Name</v>
      </c>
      <c r="E69" s="287"/>
      <c r="F69" s="306"/>
      <c r="G69" s="298"/>
      <c r="H69" s="298"/>
      <c r="I69" s="298"/>
      <c r="J69" s="298"/>
      <c r="K69" s="298"/>
      <c r="L69" s="299"/>
      <c r="M69" s="290"/>
      <c r="N69" s="293"/>
      <c r="O69" s="9"/>
      <c r="P69" s="79"/>
      <c r="Q69" s="10"/>
      <c r="R69" s="247">
        <f>$L68*Q69</f>
        <v>0</v>
      </c>
      <c r="S69" s="226" t="str">
        <f>IF(OR(Q69="",P69=""),"",IF(R69,(N68/R69)-1,""))</f>
        <v/>
      </c>
      <c r="T69" s="11"/>
      <c r="U69" s="250" t="str">
        <f>IF((R69-N68),T69/(R69-N68),"")</f>
        <v/>
      </c>
      <c r="V69" s="12"/>
      <c r="W69" s="79"/>
      <c r="X69" s="10"/>
      <c r="Y69" s="236">
        <f>L68*X69</f>
        <v>0</v>
      </c>
      <c r="Z69" s="237" t="str">
        <f>IF(Y69,(R69/Y69)-1,"")</f>
        <v/>
      </c>
      <c r="AA69" s="238" t="str">
        <f>IF(OR(X69="",W69=""),"",IF(Y69,(N68/Y69)-1,""))</f>
        <v/>
      </c>
    </row>
    <row r="70" spans="1:27" x14ac:dyDescent="0.3">
      <c r="A70" s="31">
        <f t="shared" si="0"/>
        <v>67</v>
      </c>
      <c r="B70" s="31" t="str">
        <f t="shared" si="16"/>
        <v>P</v>
      </c>
      <c r="C70" s="32" t="str">
        <f t="shared" si="17"/>
        <v>Performance ALOS #7</v>
      </c>
      <c r="D70" s="32" t="str">
        <f t="shared" si="3"/>
        <v>Asset Class Name</v>
      </c>
      <c r="E70" s="287"/>
      <c r="F70" s="307">
        <f>F69</f>
        <v>0</v>
      </c>
      <c r="G70" s="300"/>
      <c r="H70" s="300"/>
      <c r="I70" s="300"/>
      <c r="J70" s="300"/>
      <c r="K70" s="300"/>
      <c r="L70" s="301"/>
      <c r="M70" s="290"/>
      <c r="N70" s="293"/>
      <c r="O70" s="9"/>
      <c r="P70" s="79"/>
      <c r="Q70" s="10"/>
      <c r="R70" s="227">
        <f>$L68*Q70</f>
        <v>0</v>
      </c>
      <c r="S70" s="226" t="str">
        <f>IF(OR(Q70="",P70=""),"",IF(R70,(N68/R70)-1,""))</f>
        <v/>
      </c>
      <c r="T70" s="11"/>
      <c r="U70" s="233" t="str">
        <f>IF((R70-N68),T70/(R70-N68),"")</f>
        <v/>
      </c>
      <c r="V70" s="12"/>
      <c r="W70" s="79"/>
      <c r="X70" s="10"/>
      <c r="Y70" s="236">
        <f>L68*X70</f>
        <v>0</v>
      </c>
      <c r="Z70" s="237" t="str">
        <f>IF(Y70,(R70/Y70)-1,"")</f>
        <v/>
      </c>
      <c r="AA70" s="238" t="str">
        <f>IF(OR(X70="",W70=""),"",IF(Y70,(N68/Y70)-1,""))</f>
        <v/>
      </c>
    </row>
    <row r="71" spans="1:27" x14ac:dyDescent="0.3">
      <c r="A71" s="31">
        <f t="shared" si="0"/>
        <v>68</v>
      </c>
      <c r="B71" s="31" t="str">
        <f t="shared" si="16"/>
        <v>P</v>
      </c>
      <c r="C71" s="32" t="str">
        <f t="shared" si="17"/>
        <v>Performance ALOS #7</v>
      </c>
      <c r="D71" s="32" t="str">
        <f t="shared" si="3"/>
        <v>Asset Class Name</v>
      </c>
      <c r="E71" s="287"/>
      <c r="F71" s="307">
        <f t="shared" ref="F71:F73" si="32">F70</f>
        <v>0</v>
      </c>
      <c r="G71" s="300"/>
      <c r="H71" s="300"/>
      <c r="I71" s="300"/>
      <c r="J71" s="300"/>
      <c r="K71" s="300"/>
      <c r="L71" s="301"/>
      <c r="M71" s="290"/>
      <c r="N71" s="293"/>
      <c r="O71" s="9"/>
      <c r="P71" s="79"/>
      <c r="Q71" s="10"/>
      <c r="R71" s="227">
        <f>$L68*Q71</f>
        <v>0</v>
      </c>
      <c r="S71" s="226" t="str">
        <f>IF(OR(Q71="",P71=""),"",IF(R71,(N68/R71)-1,""))</f>
        <v/>
      </c>
      <c r="T71" s="11"/>
      <c r="U71" s="233" t="str">
        <f>IF((R71-N68),T71/(R71-N68),"")</f>
        <v/>
      </c>
      <c r="V71" s="12"/>
      <c r="W71" s="79"/>
      <c r="X71" s="10"/>
      <c r="Y71" s="236">
        <f>L68*X71</f>
        <v>0</v>
      </c>
      <c r="Z71" s="237" t="str">
        <f>IF(Y71,(R71/Y71)-1,"")</f>
        <v/>
      </c>
      <c r="AA71" s="238" t="str">
        <f>IF(OR(X71="",W71=""),"",IF(Y71,(N68/Y71)-1,""))</f>
        <v/>
      </c>
    </row>
    <row r="72" spans="1:27" x14ac:dyDescent="0.3">
      <c r="A72" s="31">
        <f t="shared" si="0"/>
        <v>69</v>
      </c>
      <c r="B72" s="31" t="str">
        <f t="shared" si="16"/>
        <v>P</v>
      </c>
      <c r="C72" s="32" t="str">
        <f t="shared" si="17"/>
        <v>Performance ALOS #7</v>
      </c>
      <c r="D72" s="32" t="str">
        <f t="shared" si="3"/>
        <v>Asset Class Name</v>
      </c>
      <c r="E72" s="287"/>
      <c r="F72" s="307">
        <f t="shared" si="32"/>
        <v>0</v>
      </c>
      <c r="G72" s="300"/>
      <c r="H72" s="300"/>
      <c r="I72" s="300"/>
      <c r="J72" s="300"/>
      <c r="K72" s="300"/>
      <c r="L72" s="301"/>
      <c r="M72" s="290"/>
      <c r="N72" s="293"/>
      <c r="O72" s="9"/>
      <c r="P72" s="79"/>
      <c r="Q72" s="10"/>
      <c r="R72" s="227">
        <f>$L68*Q72</f>
        <v>0</v>
      </c>
      <c r="S72" s="226" t="str">
        <f>IF(OR(Q72="",P72=""),"",IF(R72,(N68/R72)-1,""))</f>
        <v/>
      </c>
      <c r="T72" s="11"/>
      <c r="U72" s="250" t="str">
        <f>IF((R72-N68),T72/(R72-N68),"")</f>
        <v/>
      </c>
      <c r="V72" s="12"/>
      <c r="W72" s="79"/>
      <c r="X72" s="10"/>
      <c r="Y72" s="236">
        <f>L68*X72</f>
        <v>0</v>
      </c>
      <c r="Z72" s="237" t="str">
        <f>IF(Y72,(R72/Y72)-1,"")</f>
        <v/>
      </c>
      <c r="AA72" s="238" t="str">
        <f>IF(OR(X72="",W72=""),"",IF(Y72,(N68/Y72)-1,""))</f>
        <v/>
      </c>
    </row>
    <row r="73" spans="1:27" ht="15" thickBot="1" x14ac:dyDescent="0.35">
      <c r="A73" s="31">
        <f t="shared" si="0"/>
        <v>70</v>
      </c>
      <c r="B73" s="31" t="str">
        <f t="shared" si="16"/>
        <v>P</v>
      </c>
      <c r="C73" s="32" t="str">
        <f t="shared" si="17"/>
        <v>Performance ALOS #7</v>
      </c>
      <c r="D73" s="32" t="str">
        <f t="shared" si="3"/>
        <v>Asset Class Name</v>
      </c>
      <c r="E73" s="288"/>
      <c r="F73" s="308">
        <f t="shared" si="32"/>
        <v>0</v>
      </c>
      <c r="G73" s="302"/>
      <c r="H73" s="302"/>
      <c r="I73" s="302"/>
      <c r="J73" s="302"/>
      <c r="K73" s="302"/>
      <c r="L73" s="303"/>
      <c r="M73" s="290"/>
      <c r="N73" s="293"/>
      <c r="O73" s="13"/>
      <c r="P73" s="80"/>
      <c r="Q73" s="14"/>
      <c r="R73" s="228">
        <f>$L68*Q73</f>
        <v>0</v>
      </c>
      <c r="S73" s="248" t="str">
        <f>IF(OR(Q73="",P73=""),"",IF(R73,(N68/R73)-1,""))</f>
        <v/>
      </c>
      <c r="T73" s="15"/>
      <c r="U73" s="251" t="str">
        <f>IF((R73-N68),T73/(R73-N68),"")</f>
        <v/>
      </c>
      <c r="V73" s="16"/>
      <c r="W73" s="80"/>
      <c r="X73" s="14"/>
      <c r="Y73" s="239">
        <f>L68*X73</f>
        <v>0</v>
      </c>
      <c r="Z73" s="240" t="str">
        <f t="shared" ref="Z73" si="33">IF(Y73,(R73/Y73)-1,"")</f>
        <v/>
      </c>
      <c r="AA73" s="252" t="str">
        <f>IF(OR(X73="",W73=""),"",IF(Y73,(N68/Y73)-1,""))</f>
        <v/>
      </c>
    </row>
    <row r="74" spans="1:27" ht="15" thickBot="1" x14ac:dyDescent="0.35">
      <c r="A74" s="31">
        <f t="shared" si="0"/>
        <v>71</v>
      </c>
      <c r="B74" s="31" t="str">
        <f t="shared" si="16"/>
        <v>AP</v>
      </c>
      <c r="C74" s="32" t="str">
        <f t="shared" si="17"/>
        <v>ALOS #7 Average Performance Risks and Total Costs</v>
      </c>
      <c r="D74" s="32" t="str">
        <f t="shared" si="3"/>
        <v>Asset Class Name</v>
      </c>
      <c r="E74" s="18" t="str">
        <f>F74</f>
        <v>ALOS #7 Average Performance Risks and Total Costs</v>
      </c>
      <c r="F74" s="309" t="s">
        <v>196</v>
      </c>
      <c r="G74" s="304"/>
      <c r="H74" s="304"/>
      <c r="I74" s="304"/>
      <c r="J74" s="304"/>
      <c r="K74" s="304"/>
      <c r="L74" s="305"/>
      <c r="M74" s="291"/>
      <c r="N74" s="294"/>
      <c r="O74" s="153"/>
      <c r="P74" s="224">
        <f>SUM(P69:P73)</f>
        <v>0</v>
      </c>
      <c r="Q74" s="153"/>
      <c r="R74" s="249">
        <f>R69*P69+R70*P70+R71*P71+R72*P72+R73*P73</f>
        <v>0</v>
      </c>
      <c r="S74" s="230" t="str">
        <f>IF(R74,(N68/R74)-1,"")</f>
        <v/>
      </c>
      <c r="T74" s="245">
        <f>SUM(T69:T73)</f>
        <v>0</v>
      </c>
      <c r="U74" s="235" t="str">
        <f>IF((R74-N68),T74/(R74-N68),"")</f>
        <v/>
      </c>
      <c r="V74" s="244">
        <f>SUM(V69:V73)</f>
        <v>0</v>
      </c>
      <c r="W74" s="82">
        <f>SUM(W69:W73)</f>
        <v>0</v>
      </c>
      <c r="X74" s="212"/>
      <c r="Y74" s="253">
        <f>Y69*W69+Y70*W70+Y71*W71+Y72*W72+Y73*W73</f>
        <v>0</v>
      </c>
      <c r="Z74" s="242" t="str">
        <f>IF(Y74,(R74/Y74)-1,"")</f>
        <v/>
      </c>
      <c r="AA74" s="243" t="str">
        <f>IF(Y74,(N68/Y74)-1,"")</f>
        <v/>
      </c>
    </row>
    <row r="75" spans="1:27" ht="15" thickBot="1" x14ac:dyDescent="0.35">
      <c r="A75" s="31">
        <f t="shared" si="0"/>
        <v>72</v>
      </c>
      <c r="B75" s="31" t="str">
        <f t="shared" si="16"/>
        <v>P</v>
      </c>
      <c r="C75" s="32" t="str">
        <f t="shared" si="17"/>
        <v>Performance ALOS #8</v>
      </c>
      <c r="D75" s="32" t="str">
        <f t="shared" si="3"/>
        <v>Asset Class Name</v>
      </c>
      <c r="E75" s="286" t="s">
        <v>49</v>
      </c>
      <c r="F75" s="217" t="s">
        <v>197</v>
      </c>
      <c r="G75" s="6"/>
      <c r="H75" s="7"/>
      <c r="I75" s="7"/>
      <c r="J75" s="7"/>
      <c r="K75" s="8"/>
      <c r="L75" s="221">
        <f>SUM(G75:K75)</f>
        <v>0</v>
      </c>
      <c r="M75" s="289"/>
      <c r="N75" s="292">
        <f>M75*L75</f>
        <v>0</v>
      </c>
      <c r="O75" s="295"/>
      <c r="P75" s="296"/>
      <c r="Q75" s="296"/>
      <c r="R75" s="296"/>
      <c r="S75" s="296"/>
      <c r="T75" s="296"/>
      <c r="U75" s="296"/>
      <c r="V75" s="296"/>
      <c r="W75" s="296"/>
      <c r="X75" s="296"/>
      <c r="Y75" s="296"/>
      <c r="Z75" s="296"/>
      <c r="AA75" s="297"/>
    </row>
    <row r="76" spans="1:27" x14ac:dyDescent="0.3">
      <c r="A76" s="31">
        <f t="shared" si="0"/>
        <v>73</v>
      </c>
      <c r="B76" s="31" t="str">
        <f t="shared" si="16"/>
        <v>P</v>
      </c>
      <c r="C76" s="32" t="str">
        <f t="shared" si="17"/>
        <v>Performance ALOS #8</v>
      </c>
      <c r="D76" s="32" t="str">
        <f t="shared" si="3"/>
        <v>Asset Class Name</v>
      </c>
      <c r="E76" s="287"/>
      <c r="F76" s="298"/>
      <c r="G76" s="298"/>
      <c r="H76" s="298"/>
      <c r="I76" s="298"/>
      <c r="J76" s="298"/>
      <c r="K76" s="298"/>
      <c r="L76" s="299"/>
      <c r="M76" s="290"/>
      <c r="N76" s="293"/>
      <c r="O76" s="9"/>
      <c r="P76" s="79"/>
      <c r="Q76" s="10"/>
      <c r="R76" s="247">
        <f>$L75*Q76</f>
        <v>0</v>
      </c>
      <c r="S76" s="226" t="str">
        <f>IF(OR(Q76="",P76=""),"",IF(R76,(N75/R76)-1,""))</f>
        <v/>
      </c>
      <c r="T76" s="11"/>
      <c r="U76" s="250" t="str">
        <f>IF((R76-N75),T76/(R76-N75),"")</f>
        <v/>
      </c>
      <c r="V76" s="12"/>
      <c r="W76" s="79"/>
      <c r="X76" s="10"/>
      <c r="Y76" s="236">
        <f>L75*X76</f>
        <v>0</v>
      </c>
      <c r="Z76" s="237" t="str">
        <f>IF(Y76,(R76/Y76)-1,"")</f>
        <v/>
      </c>
      <c r="AA76" s="238" t="str">
        <f>IF(OR(X76="",W76=""),"",IF(Y76,(N75/Y76)-1,""))</f>
        <v/>
      </c>
    </row>
    <row r="77" spans="1:27" x14ac:dyDescent="0.3">
      <c r="A77" s="31">
        <f t="shared" si="0"/>
        <v>74</v>
      </c>
      <c r="B77" s="31" t="str">
        <f t="shared" si="16"/>
        <v>P</v>
      </c>
      <c r="C77" s="32" t="str">
        <f t="shared" si="17"/>
        <v>Performance ALOS #8</v>
      </c>
      <c r="D77" s="32" t="str">
        <f t="shared" si="3"/>
        <v>Asset Class Name</v>
      </c>
      <c r="E77" s="287"/>
      <c r="F77" s="300">
        <f>F76</f>
        <v>0</v>
      </c>
      <c r="G77" s="300"/>
      <c r="H77" s="300"/>
      <c r="I77" s="300"/>
      <c r="J77" s="300"/>
      <c r="K77" s="300"/>
      <c r="L77" s="301"/>
      <c r="M77" s="290"/>
      <c r="N77" s="293"/>
      <c r="O77" s="9"/>
      <c r="P77" s="79"/>
      <c r="Q77" s="10"/>
      <c r="R77" s="227">
        <f>$L75*Q77</f>
        <v>0</v>
      </c>
      <c r="S77" s="226" t="str">
        <f>IF(OR(Q77="",P77=""),"",IF(R77,(N75/R77)-1,""))</f>
        <v/>
      </c>
      <c r="T77" s="11"/>
      <c r="U77" s="233" t="str">
        <f>IF((R77-N75),T77/(R77-N75),"")</f>
        <v/>
      </c>
      <c r="V77" s="12"/>
      <c r="W77" s="79"/>
      <c r="X77" s="10"/>
      <c r="Y77" s="236">
        <f>L75*X77</f>
        <v>0</v>
      </c>
      <c r="Z77" s="237" t="str">
        <f>IF(Y77,(R77/Y77)-1,"")</f>
        <v/>
      </c>
      <c r="AA77" s="238" t="str">
        <f>IF(OR(X77="",W77=""),"",IF(Y77,(N75/Y77)-1,""))</f>
        <v/>
      </c>
    </row>
    <row r="78" spans="1:27" x14ac:dyDescent="0.3">
      <c r="A78" s="31">
        <f t="shared" si="0"/>
        <v>75</v>
      </c>
      <c r="B78" s="31" t="str">
        <f t="shared" si="16"/>
        <v>P</v>
      </c>
      <c r="C78" s="32" t="str">
        <f t="shared" si="17"/>
        <v>Performance ALOS #8</v>
      </c>
      <c r="D78" s="32" t="str">
        <f t="shared" si="3"/>
        <v>Asset Class Name</v>
      </c>
      <c r="E78" s="287"/>
      <c r="F78" s="300">
        <f t="shared" ref="F78:F80" si="34">F77</f>
        <v>0</v>
      </c>
      <c r="G78" s="300"/>
      <c r="H78" s="300"/>
      <c r="I78" s="300"/>
      <c r="J78" s="300"/>
      <c r="K78" s="300"/>
      <c r="L78" s="301"/>
      <c r="M78" s="290"/>
      <c r="N78" s="293"/>
      <c r="O78" s="9"/>
      <c r="P78" s="79"/>
      <c r="Q78" s="10"/>
      <c r="R78" s="227">
        <f>$L75*Q78</f>
        <v>0</v>
      </c>
      <c r="S78" s="226" t="str">
        <f>IF(OR(Q78="",P78=""),"",IF(R78,(N75/R78)-1,""))</f>
        <v/>
      </c>
      <c r="T78" s="11"/>
      <c r="U78" s="233" t="str">
        <f>IF((R78-N75),T78/(R78-N75),"")</f>
        <v/>
      </c>
      <c r="V78" s="12"/>
      <c r="W78" s="79"/>
      <c r="X78" s="10"/>
      <c r="Y78" s="236">
        <f>L75*X78</f>
        <v>0</v>
      </c>
      <c r="Z78" s="237" t="str">
        <f>IF(Y78,(R78/Y78)-1,"")</f>
        <v/>
      </c>
      <c r="AA78" s="238" t="str">
        <f>IF(OR(X78="",W78=""),"",IF(Y78,(N75/Y78)-1,""))</f>
        <v/>
      </c>
    </row>
    <row r="79" spans="1:27" x14ac:dyDescent="0.3">
      <c r="A79" s="31">
        <f t="shared" si="0"/>
        <v>76</v>
      </c>
      <c r="B79" s="31" t="str">
        <f t="shared" si="16"/>
        <v>P</v>
      </c>
      <c r="C79" s="32" t="str">
        <f t="shared" si="17"/>
        <v>Performance ALOS #8</v>
      </c>
      <c r="D79" s="32" t="str">
        <f t="shared" si="3"/>
        <v>Asset Class Name</v>
      </c>
      <c r="E79" s="287"/>
      <c r="F79" s="300">
        <f t="shared" si="34"/>
        <v>0</v>
      </c>
      <c r="G79" s="300"/>
      <c r="H79" s="300"/>
      <c r="I79" s="300"/>
      <c r="J79" s="300"/>
      <c r="K79" s="300"/>
      <c r="L79" s="301"/>
      <c r="M79" s="290"/>
      <c r="N79" s="293"/>
      <c r="O79" s="9"/>
      <c r="P79" s="79"/>
      <c r="Q79" s="10"/>
      <c r="R79" s="227">
        <f>$L75*Q79</f>
        <v>0</v>
      </c>
      <c r="S79" s="226" t="str">
        <f>IF(OR(Q79="",P79=""),"",IF(R79,(N75/R79)-1,""))</f>
        <v/>
      </c>
      <c r="T79" s="11"/>
      <c r="U79" s="250" t="str">
        <f>IF((R79-N75),T79/(R79-N75),"")</f>
        <v/>
      </c>
      <c r="V79" s="12"/>
      <c r="W79" s="79"/>
      <c r="X79" s="10"/>
      <c r="Y79" s="236">
        <f>L75*X79</f>
        <v>0</v>
      </c>
      <c r="Z79" s="237" t="str">
        <f>IF(Y79,(R79/Y79)-1,"")</f>
        <v/>
      </c>
      <c r="AA79" s="238" t="str">
        <f>IF(OR(X79="",W79=""),"",IF(Y79,(N75/Y79)-1,""))</f>
        <v/>
      </c>
    </row>
    <row r="80" spans="1:27" ht="15" thickBot="1" x14ac:dyDescent="0.35">
      <c r="A80" s="31">
        <f t="shared" si="0"/>
        <v>77</v>
      </c>
      <c r="B80" s="31" t="str">
        <f t="shared" si="16"/>
        <v>P</v>
      </c>
      <c r="C80" s="32" t="str">
        <f t="shared" si="17"/>
        <v>Performance ALOS #8</v>
      </c>
      <c r="D80" s="32" t="str">
        <f t="shared" si="3"/>
        <v>Asset Class Name</v>
      </c>
      <c r="E80" s="288"/>
      <c r="F80" s="302">
        <f t="shared" si="34"/>
        <v>0</v>
      </c>
      <c r="G80" s="302"/>
      <c r="H80" s="302"/>
      <c r="I80" s="302"/>
      <c r="J80" s="302"/>
      <c r="K80" s="302"/>
      <c r="L80" s="303"/>
      <c r="M80" s="290"/>
      <c r="N80" s="293"/>
      <c r="O80" s="13"/>
      <c r="P80" s="80"/>
      <c r="Q80" s="14"/>
      <c r="R80" s="228">
        <f>$L75*Q80</f>
        <v>0</v>
      </c>
      <c r="S80" s="248" t="str">
        <f>IF(OR(Q80="",P80=""),"",IF(R80,(N75/R80)-1,""))</f>
        <v/>
      </c>
      <c r="T80" s="15"/>
      <c r="U80" s="251" t="str">
        <f>IF((R80-N75),T80/(R80-N75),"")</f>
        <v/>
      </c>
      <c r="V80" s="16"/>
      <c r="W80" s="80"/>
      <c r="X80" s="14"/>
      <c r="Y80" s="239">
        <f>L75*X80</f>
        <v>0</v>
      </c>
      <c r="Z80" s="240" t="str">
        <f t="shared" ref="Z80" si="35">IF(Y80,(R80/Y80)-1,"")</f>
        <v/>
      </c>
      <c r="AA80" s="252" t="str">
        <f>IF(OR(X80="",W80=""),"",IF(Y80,(N75/Y80)-1,""))</f>
        <v/>
      </c>
    </row>
    <row r="81" spans="1:27" ht="15" thickBot="1" x14ac:dyDescent="0.35">
      <c r="A81" s="31">
        <f t="shared" si="0"/>
        <v>78</v>
      </c>
      <c r="B81" s="31" t="str">
        <f t="shared" ref="B81:B139" si="36">IF(ISNUMBER(SEARCH("Combined",C81)),"C&amp;P",IF(ISNUMBER(SEARCH("Overall",C81)),IF(ISNUMBER(SEARCH("Condition",C81)),"OC","OP"),IF(ISNUMBER(SEARCH("Average",C81)),IF(ISNUMBER(SEARCH("Condition",C81)),"AC","AP"),IF(ISNUMBER(SEARCH("Condition",C81)),"C","P"))))</f>
        <v>AP</v>
      </c>
      <c r="C81" s="32" t="str">
        <f t="shared" ref="C81:C139" si="37">IF(E81="",C80,F81)</f>
        <v>ALOS #8 Average Performance Risks and Total Costs</v>
      </c>
      <c r="D81" s="32" t="str">
        <f t="shared" si="3"/>
        <v>Asset Class Name</v>
      </c>
      <c r="E81" s="30" t="str">
        <f>F81</f>
        <v>ALOS #8 Average Performance Risks and Total Costs</v>
      </c>
      <c r="F81" s="304" t="s">
        <v>198</v>
      </c>
      <c r="G81" s="304"/>
      <c r="H81" s="304"/>
      <c r="I81" s="304"/>
      <c r="J81" s="304"/>
      <c r="K81" s="304"/>
      <c r="L81" s="305"/>
      <c r="M81" s="291"/>
      <c r="N81" s="294"/>
      <c r="O81" s="153"/>
      <c r="P81" s="224">
        <f>SUM(P76:P80)</f>
        <v>0</v>
      </c>
      <c r="Q81" s="153"/>
      <c r="R81" s="249">
        <f>R76*P76+R77*P77+R78*P78+R79*P79+R80*P80</f>
        <v>0</v>
      </c>
      <c r="S81" s="230" t="str">
        <f>IF(R81,(N75/R81)-1,"")</f>
        <v/>
      </c>
      <c r="T81" s="245">
        <f>SUM(T76:T80)</f>
        <v>0</v>
      </c>
      <c r="U81" s="235" t="str">
        <f>IF((R81-N75),T81/(R81-N75),"")</f>
        <v/>
      </c>
      <c r="V81" s="244">
        <f>SUM(V76:V80)</f>
        <v>0</v>
      </c>
      <c r="W81" s="82">
        <f>SUM(W76:W80)</f>
        <v>0</v>
      </c>
      <c r="X81" s="212"/>
      <c r="Y81" s="253">
        <f>Y76*W76+Y77*W77+Y78*W78+Y79*W79+Y80*W80</f>
        <v>0</v>
      </c>
      <c r="Z81" s="242" t="str">
        <f>IF(Y81,(R81/Y81)-1,"")</f>
        <v/>
      </c>
      <c r="AA81" s="243" t="str">
        <f>IF(Y81,(N75/Y81)-1,"")</f>
        <v/>
      </c>
    </row>
    <row r="82" spans="1:27" ht="15" thickBot="1" x14ac:dyDescent="0.35">
      <c r="A82" s="31">
        <f t="shared" si="0"/>
        <v>79</v>
      </c>
      <c r="B82" s="31" t="str">
        <f t="shared" si="36"/>
        <v>P</v>
      </c>
      <c r="C82" s="32" t="str">
        <f t="shared" si="37"/>
        <v>Performance ALOS #9</v>
      </c>
      <c r="D82" s="32" t="str">
        <f t="shared" si="3"/>
        <v>Asset Class Name</v>
      </c>
      <c r="E82" s="286" t="s">
        <v>49</v>
      </c>
      <c r="F82" s="216" t="s">
        <v>199</v>
      </c>
      <c r="G82" s="6"/>
      <c r="H82" s="7"/>
      <c r="I82" s="7"/>
      <c r="J82" s="7"/>
      <c r="K82" s="8"/>
      <c r="L82" s="221">
        <f>SUM(G82:K82)</f>
        <v>0</v>
      </c>
      <c r="M82" s="289"/>
      <c r="N82" s="292">
        <f>M82*L82</f>
        <v>0</v>
      </c>
      <c r="O82" s="295"/>
      <c r="P82" s="296"/>
      <c r="Q82" s="296"/>
      <c r="R82" s="296"/>
      <c r="S82" s="296"/>
      <c r="T82" s="296"/>
      <c r="U82" s="296"/>
      <c r="V82" s="296"/>
      <c r="W82" s="296"/>
      <c r="X82" s="296"/>
      <c r="Y82" s="296"/>
      <c r="Z82" s="296"/>
      <c r="AA82" s="297"/>
    </row>
    <row r="83" spans="1:27" x14ac:dyDescent="0.3">
      <c r="A83" s="31">
        <f t="shared" si="0"/>
        <v>80</v>
      </c>
      <c r="B83" s="31" t="str">
        <f t="shared" si="36"/>
        <v>P</v>
      </c>
      <c r="C83" s="32" t="str">
        <f t="shared" si="37"/>
        <v>Performance ALOS #9</v>
      </c>
      <c r="D83" s="32" t="str">
        <f t="shared" si="3"/>
        <v>Asset Class Name</v>
      </c>
      <c r="E83" s="287"/>
      <c r="F83" s="306"/>
      <c r="G83" s="298"/>
      <c r="H83" s="298"/>
      <c r="I83" s="298"/>
      <c r="J83" s="298"/>
      <c r="K83" s="298"/>
      <c r="L83" s="299"/>
      <c r="M83" s="290"/>
      <c r="N83" s="293"/>
      <c r="O83" s="9"/>
      <c r="P83" s="79"/>
      <c r="Q83" s="10"/>
      <c r="R83" s="247">
        <f>$L82*Q83</f>
        <v>0</v>
      </c>
      <c r="S83" s="226" t="str">
        <f>IF(OR(Q83="",P83=""),"",IF(R83,(N82/R83)-1,""))</f>
        <v/>
      </c>
      <c r="T83" s="11"/>
      <c r="U83" s="250" t="str">
        <f>IF((R83-N82),T83/(R83-N82),"")</f>
        <v/>
      </c>
      <c r="V83" s="12"/>
      <c r="W83" s="79"/>
      <c r="X83" s="10"/>
      <c r="Y83" s="236">
        <f>L82*X83</f>
        <v>0</v>
      </c>
      <c r="Z83" s="237" t="str">
        <f>IF(Y83,(R83/Y83)-1,"")</f>
        <v/>
      </c>
      <c r="AA83" s="238" t="str">
        <f>IF(OR(X83="",W83=""),"",IF(Y83,(N82/Y83)-1,""))</f>
        <v/>
      </c>
    </row>
    <row r="84" spans="1:27" x14ac:dyDescent="0.3">
      <c r="A84" s="31">
        <f t="shared" si="0"/>
        <v>81</v>
      </c>
      <c r="B84" s="31" t="str">
        <f t="shared" si="36"/>
        <v>P</v>
      </c>
      <c r="C84" s="32" t="str">
        <f t="shared" si="37"/>
        <v>Performance ALOS #9</v>
      </c>
      <c r="D84" s="32" t="str">
        <f t="shared" si="3"/>
        <v>Asset Class Name</v>
      </c>
      <c r="E84" s="287"/>
      <c r="F84" s="307">
        <f>F83</f>
        <v>0</v>
      </c>
      <c r="G84" s="300"/>
      <c r="H84" s="300"/>
      <c r="I84" s="300"/>
      <c r="J84" s="300"/>
      <c r="K84" s="300"/>
      <c r="L84" s="301"/>
      <c r="M84" s="290"/>
      <c r="N84" s="293"/>
      <c r="O84" s="9"/>
      <c r="P84" s="79"/>
      <c r="Q84" s="10"/>
      <c r="R84" s="227">
        <f>$L82*Q84</f>
        <v>0</v>
      </c>
      <c r="S84" s="226" t="str">
        <f>IF(OR(Q84="",P84=""),"",IF(R84,(N82/R84)-1,""))</f>
        <v/>
      </c>
      <c r="T84" s="11"/>
      <c r="U84" s="233" t="str">
        <f>IF((R84-N82),T84/(R84-N82),"")</f>
        <v/>
      </c>
      <c r="V84" s="12"/>
      <c r="W84" s="79"/>
      <c r="X84" s="10"/>
      <c r="Y84" s="236">
        <f>L82*X84</f>
        <v>0</v>
      </c>
      <c r="Z84" s="237" t="str">
        <f>IF(Y84,(R84/Y84)-1,"")</f>
        <v/>
      </c>
      <c r="AA84" s="238" t="str">
        <f>IF(OR(X84="",W84=""),"",IF(Y84,(N82/Y84)-1,""))</f>
        <v/>
      </c>
    </row>
    <row r="85" spans="1:27" x14ac:dyDescent="0.3">
      <c r="A85" s="31">
        <f t="shared" si="0"/>
        <v>82</v>
      </c>
      <c r="B85" s="31" t="str">
        <f t="shared" si="36"/>
        <v>P</v>
      </c>
      <c r="C85" s="32" t="str">
        <f t="shared" si="37"/>
        <v>Performance ALOS #9</v>
      </c>
      <c r="D85" s="32" t="str">
        <f t="shared" si="3"/>
        <v>Asset Class Name</v>
      </c>
      <c r="E85" s="287"/>
      <c r="F85" s="307">
        <f t="shared" ref="F85:F87" si="38">F84</f>
        <v>0</v>
      </c>
      <c r="G85" s="300"/>
      <c r="H85" s="300"/>
      <c r="I85" s="300"/>
      <c r="J85" s="300"/>
      <c r="K85" s="300"/>
      <c r="L85" s="301"/>
      <c r="M85" s="290"/>
      <c r="N85" s="293"/>
      <c r="O85" s="9"/>
      <c r="P85" s="79"/>
      <c r="Q85" s="10"/>
      <c r="R85" s="227">
        <f>$L82*Q85</f>
        <v>0</v>
      </c>
      <c r="S85" s="226" t="str">
        <f>IF(OR(Q85="",P85=""),"",IF(R85,(N82/R85)-1,""))</f>
        <v/>
      </c>
      <c r="T85" s="11"/>
      <c r="U85" s="233" t="str">
        <f>IF((R85-N82),T85/(R85-N82),"")</f>
        <v/>
      </c>
      <c r="V85" s="12"/>
      <c r="W85" s="79"/>
      <c r="X85" s="10"/>
      <c r="Y85" s="236">
        <f>L82*X85</f>
        <v>0</v>
      </c>
      <c r="Z85" s="237" t="str">
        <f t="shared" ref="Z85" si="39">IF(Y85,(R85/Y85)-1,"")</f>
        <v/>
      </c>
      <c r="AA85" s="238" t="str">
        <f>IF(OR(X85="",W85=""),"",IF(Y85,(N82/Y85)-1,""))</f>
        <v/>
      </c>
    </row>
    <row r="86" spans="1:27" x14ac:dyDescent="0.3">
      <c r="A86" s="31">
        <f t="shared" si="0"/>
        <v>83</v>
      </c>
      <c r="B86" s="31" t="str">
        <f t="shared" si="36"/>
        <v>P</v>
      </c>
      <c r="C86" s="32" t="str">
        <f t="shared" si="37"/>
        <v>Performance ALOS #9</v>
      </c>
      <c r="D86" s="32" t="str">
        <f t="shared" si="3"/>
        <v>Asset Class Name</v>
      </c>
      <c r="E86" s="287"/>
      <c r="F86" s="307">
        <f t="shared" si="38"/>
        <v>0</v>
      </c>
      <c r="G86" s="300"/>
      <c r="H86" s="300"/>
      <c r="I86" s="300"/>
      <c r="J86" s="300"/>
      <c r="K86" s="300"/>
      <c r="L86" s="301"/>
      <c r="M86" s="290"/>
      <c r="N86" s="293"/>
      <c r="O86" s="9"/>
      <c r="P86" s="79"/>
      <c r="Q86" s="10"/>
      <c r="R86" s="227">
        <f>$L82*Q86</f>
        <v>0</v>
      </c>
      <c r="S86" s="226" t="str">
        <f>IF(OR(Q86="",P86=""),"",IF(R86,(N82/R86)-1,""))</f>
        <v/>
      </c>
      <c r="T86" s="11"/>
      <c r="U86" s="250" t="str">
        <f>IF((R86-N82),T86/(R86-N82),"")</f>
        <v/>
      </c>
      <c r="V86" s="12"/>
      <c r="W86" s="79"/>
      <c r="X86" s="10"/>
      <c r="Y86" s="236">
        <f>L82*X86</f>
        <v>0</v>
      </c>
      <c r="Z86" s="237" t="str">
        <f>IF(Y86,(R86/Y86)-1,"")</f>
        <v/>
      </c>
      <c r="AA86" s="238" t="str">
        <f>IF(OR(X86="",W86=""),"",IF(Y86,(N82/Y86)-1,""))</f>
        <v/>
      </c>
    </row>
    <row r="87" spans="1:27" ht="15" thickBot="1" x14ac:dyDescent="0.35">
      <c r="A87" s="31">
        <f t="shared" si="0"/>
        <v>84</v>
      </c>
      <c r="B87" s="31" t="str">
        <f t="shared" si="36"/>
        <v>P</v>
      </c>
      <c r="C87" s="32" t="str">
        <f t="shared" si="37"/>
        <v>Performance ALOS #9</v>
      </c>
      <c r="D87" s="32" t="str">
        <f t="shared" si="3"/>
        <v>Asset Class Name</v>
      </c>
      <c r="E87" s="288"/>
      <c r="F87" s="308">
        <f t="shared" si="38"/>
        <v>0</v>
      </c>
      <c r="G87" s="302"/>
      <c r="H87" s="302"/>
      <c r="I87" s="302"/>
      <c r="J87" s="302"/>
      <c r="K87" s="302"/>
      <c r="L87" s="303"/>
      <c r="M87" s="290"/>
      <c r="N87" s="293"/>
      <c r="O87" s="13"/>
      <c r="P87" s="80"/>
      <c r="Q87" s="14"/>
      <c r="R87" s="228">
        <f>$L82*Q87</f>
        <v>0</v>
      </c>
      <c r="S87" s="248" t="str">
        <f>IF(OR(Q87="",P87=""),"",IF(R87,(N82/R87)-1,""))</f>
        <v/>
      </c>
      <c r="T87" s="15"/>
      <c r="U87" s="251" t="str">
        <f>IF((R87-N82),T87/(R87-N82),"")</f>
        <v/>
      </c>
      <c r="V87" s="16"/>
      <c r="W87" s="80"/>
      <c r="X87" s="14"/>
      <c r="Y87" s="239">
        <f>L82*X87</f>
        <v>0</v>
      </c>
      <c r="Z87" s="240" t="str">
        <f t="shared" ref="Z87" si="40">IF(Y87,(R87/Y87)-1,"")</f>
        <v/>
      </c>
      <c r="AA87" s="252" t="str">
        <f>IF(OR(X87="",W87=""),"",IF(Y87,(N82/Y87)-1,""))</f>
        <v/>
      </c>
    </row>
    <row r="88" spans="1:27" ht="15" thickBot="1" x14ac:dyDescent="0.35">
      <c r="A88" s="31">
        <f t="shared" si="0"/>
        <v>85</v>
      </c>
      <c r="B88" s="31" t="str">
        <f t="shared" si="36"/>
        <v>AP</v>
      </c>
      <c r="C88" s="32" t="str">
        <f t="shared" si="37"/>
        <v>ALOS #9 Average Performance Risks and Total Costs</v>
      </c>
      <c r="D88" s="32" t="str">
        <f t="shared" si="3"/>
        <v>Asset Class Name</v>
      </c>
      <c r="E88" s="18" t="str">
        <f>F88</f>
        <v>ALOS #9 Average Performance Risks and Total Costs</v>
      </c>
      <c r="F88" s="309" t="s">
        <v>200</v>
      </c>
      <c r="G88" s="304"/>
      <c r="H88" s="304"/>
      <c r="I88" s="304"/>
      <c r="J88" s="304"/>
      <c r="K88" s="304"/>
      <c r="L88" s="305"/>
      <c r="M88" s="291"/>
      <c r="N88" s="294"/>
      <c r="O88" s="153"/>
      <c r="P88" s="224">
        <f>SUM(P83:P87)</f>
        <v>0</v>
      </c>
      <c r="Q88" s="153"/>
      <c r="R88" s="249">
        <f>R83*P83+R84*P84+R85*P85+R86*P86+R87*P87</f>
        <v>0</v>
      </c>
      <c r="S88" s="230" t="str">
        <f>IF(R88,(N82/R88)-1,"")</f>
        <v/>
      </c>
      <c r="T88" s="245">
        <f>SUM(T83:T87)</f>
        <v>0</v>
      </c>
      <c r="U88" s="235" t="str">
        <f>IF((R88-N82),T88/(R88-N82),"")</f>
        <v/>
      </c>
      <c r="V88" s="244">
        <f>SUM(V83:V87)</f>
        <v>0</v>
      </c>
      <c r="W88" s="82">
        <f>SUM(W83:W87)</f>
        <v>0</v>
      </c>
      <c r="X88" s="212"/>
      <c r="Y88" s="253">
        <f>Y83*W83+Y84*W84+Y85*W85+Y86*W86+Y87*W87</f>
        <v>0</v>
      </c>
      <c r="Z88" s="242" t="str">
        <f>IF(Y88,(R88/Y88)-1,"")</f>
        <v/>
      </c>
      <c r="AA88" s="243" t="str">
        <f>IF(Y88,(N82/Y88)-1,"")</f>
        <v/>
      </c>
    </row>
    <row r="89" spans="1:27" ht="15" thickBot="1" x14ac:dyDescent="0.35">
      <c r="A89" s="31">
        <f t="shared" si="0"/>
        <v>86</v>
      </c>
      <c r="B89" s="31" t="str">
        <f t="shared" si="36"/>
        <v>P</v>
      </c>
      <c r="C89" s="32" t="str">
        <f t="shared" si="37"/>
        <v>Performance ALOS #10</v>
      </c>
      <c r="D89" s="32" t="str">
        <f t="shared" si="3"/>
        <v>Asset Class Name</v>
      </c>
      <c r="E89" s="286" t="s">
        <v>49</v>
      </c>
      <c r="F89" s="216" t="s">
        <v>201</v>
      </c>
      <c r="G89" s="6"/>
      <c r="H89" s="7"/>
      <c r="I89" s="7"/>
      <c r="J89" s="7"/>
      <c r="K89" s="8"/>
      <c r="L89" s="221">
        <f>SUM(G89:K89)</f>
        <v>0</v>
      </c>
      <c r="M89" s="289"/>
      <c r="N89" s="292">
        <f>M89*L89</f>
        <v>0</v>
      </c>
      <c r="O89" s="295"/>
      <c r="P89" s="296"/>
      <c r="Q89" s="296"/>
      <c r="R89" s="296"/>
      <c r="S89" s="296"/>
      <c r="T89" s="296"/>
      <c r="U89" s="296"/>
      <c r="V89" s="296"/>
      <c r="W89" s="296"/>
      <c r="X89" s="296"/>
      <c r="Y89" s="296"/>
      <c r="Z89" s="296"/>
      <c r="AA89" s="297"/>
    </row>
    <row r="90" spans="1:27" x14ac:dyDescent="0.3">
      <c r="A90" s="31">
        <f t="shared" si="0"/>
        <v>87</v>
      </c>
      <c r="B90" s="31" t="str">
        <f t="shared" si="36"/>
        <v>P</v>
      </c>
      <c r="C90" s="32" t="str">
        <f t="shared" si="37"/>
        <v>Performance ALOS #10</v>
      </c>
      <c r="D90" s="32" t="str">
        <f t="shared" si="3"/>
        <v>Asset Class Name</v>
      </c>
      <c r="E90" s="287"/>
      <c r="F90" s="306"/>
      <c r="G90" s="298"/>
      <c r="H90" s="298"/>
      <c r="I90" s="298"/>
      <c r="J90" s="298"/>
      <c r="K90" s="298"/>
      <c r="L90" s="299"/>
      <c r="M90" s="290"/>
      <c r="N90" s="293"/>
      <c r="O90" s="9"/>
      <c r="P90" s="79"/>
      <c r="Q90" s="10"/>
      <c r="R90" s="247">
        <f>$L89*Q90</f>
        <v>0</v>
      </c>
      <c r="S90" s="226" t="str">
        <f>IF(OR(Q90="",P90=""),"",IF(R90,(N89/R90)-1,""))</f>
        <v/>
      </c>
      <c r="T90" s="11"/>
      <c r="U90" s="250" t="str">
        <f>IF((R90-N89),T90/(R90-N89),"")</f>
        <v/>
      </c>
      <c r="V90" s="12"/>
      <c r="W90" s="79"/>
      <c r="X90" s="10"/>
      <c r="Y90" s="236">
        <f>L89*X90</f>
        <v>0</v>
      </c>
      <c r="Z90" s="237" t="str">
        <f>IF(Y90,(R90/Y90)-1,"")</f>
        <v/>
      </c>
      <c r="AA90" s="238" t="str">
        <f>IF(OR(X90="",W90=""),"",IF(Y90,(N89/Y90)-1,""))</f>
        <v/>
      </c>
    </row>
    <row r="91" spans="1:27" x14ac:dyDescent="0.3">
      <c r="A91" s="31">
        <f t="shared" si="0"/>
        <v>88</v>
      </c>
      <c r="B91" s="31" t="str">
        <f t="shared" si="36"/>
        <v>P</v>
      </c>
      <c r="C91" s="32" t="str">
        <f t="shared" si="37"/>
        <v>Performance ALOS #10</v>
      </c>
      <c r="D91" s="32" t="str">
        <f t="shared" si="3"/>
        <v>Asset Class Name</v>
      </c>
      <c r="E91" s="287"/>
      <c r="F91" s="307">
        <f>F90</f>
        <v>0</v>
      </c>
      <c r="G91" s="300"/>
      <c r="H91" s="300"/>
      <c r="I91" s="300"/>
      <c r="J91" s="300"/>
      <c r="K91" s="300"/>
      <c r="L91" s="301"/>
      <c r="M91" s="290"/>
      <c r="N91" s="293"/>
      <c r="O91" s="9"/>
      <c r="P91" s="79"/>
      <c r="Q91" s="10"/>
      <c r="R91" s="227">
        <f>$L89*Q91</f>
        <v>0</v>
      </c>
      <c r="S91" s="226" t="str">
        <f>IF(OR(Q91="",P91=""),"",IF(R91,(N89/R91)-1,""))</f>
        <v/>
      </c>
      <c r="T91" s="11"/>
      <c r="U91" s="233" t="str">
        <f>IF((R91-N89),T91/(R91-N89),"")</f>
        <v/>
      </c>
      <c r="V91" s="12"/>
      <c r="W91" s="79"/>
      <c r="X91" s="10"/>
      <c r="Y91" s="236">
        <f>L89*X91</f>
        <v>0</v>
      </c>
      <c r="Z91" s="237" t="str">
        <f>IF(Y91,(R91/Y91)-1,"")</f>
        <v/>
      </c>
      <c r="AA91" s="238" t="str">
        <f>IF(OR(X91="",W91=""),"",IF(Y91,(N89/Y91)-1,""))</f>
        <v/>
      </c>
    </row>
    <row r="92" spans="1:27" x14ac:dyDescent="0.3">
      <c r="A92" s="31">
        <f t="shared" si="0"/>
        <v>89</v>
      </c>
      <c r="B92" s="31" t="str">
        <f t="shared" si="36"/>
        <v>P</v>
      </c>
      <c r="C92" s="32" t="str">
        <f t="shared" si="37"/>
        <v>Performance ALOS #10</v>
      </c>
      <c r="D92" s="32" t="str">
        <f t="shared" si="3"/>
        <v>Asset Class Name</v>
      </c>
      <c r="E92" s="287"/>
      <c r="F92" s="307">
        <f t="shared" ref="F92:F94" si="41">F91</f>
        <v>0</v>
      </c>
      <c r="G92" s="300"/>
      <c r="H92" s="300"/>
      <c r="I92" s="300"/>
      <c r="J92" s="300"/>
      <c r="K92" s="300"/>
      <c r="L92" s="301"/>
      <c r="M92" s="290"/>
      <c r="N92" s="293"/>
      <c r="O92" s="9"/>
      <c r="P92" s="79"/>
      <c r="Q92" s="10"/>
      <c r="R92" s="227">
        <f>$L89*Q92</f>
        <v>0</v>
      </c>
      <c r="S92" s="226" t="str">
        <f>IF(OR(Q92="",P92=""),"",IF(R92,(N89/R92)-1,""))</f>
        <v/>
      </c>
      <c r="T92" s="11"/>
      <c r="U92" s="233" t="str">
        <f>IF((R92-N89),T92/(R92-N89),"")</f>
        <v/>
      </c>
      <c r="V92" s="12"/>
      <c r="W92" s="79"/>
      <c r="X92" s="10"/>
      <c r="Y92" s="236">
        <f>L89*X92</f>
        <v>0</v>
      </c>
      <c r="Z92" s="237" t="str">
        <f>IF(Y92,(R92/Y92)-1,"")</f>
        <v/>
      </c>
      <c r="AA92" s="238" t="str">
        <f>IF(OR(X92="",W92=""),"",IF(Y92,(N89/Y92)-1,""))</f>
        <v/>
      </c>
    </row>
    <row r="93" spans="1:27" x14ac:dyDescent="0.3">
      <c r="A93" s="31">
        <f t="shared" si="0"/>
        <v>90</v>
      </c>
      <c r="B93" s="31" t="str">
        <f t="shared" si="36"/>
        <v>P</v>
      </c>
      <c r="C93" s="32" t="str">
        <f t="shared" si="37"/>
        <v>Performance ALOS #10</v>
      </c>
      <c r="D93" s="32" t="str">
        <f t="shared" si="3"/>
        <v>Asset Class Name</v>
      </c>
      <c r="E93" s="287"/>
      <c r="F93" s="307">
        <f t="shared" si="41"/>
        <v>0</v>
      </c>
      <c r="G93" s="300"/>
      <c r="H93" s="300"/>
      <c r="I93" s="300"/>
      <c r="J93" s="300"/>
      <c r="K93" s="300"/>
      <c r="L93" s="301"/>
      <c r="M93" s="290"/>
      <c r="N93" s="293"/>
      <c r="O93" s="9"/>
      <c r="P93" s="79"/>
      <c r="Q93" s="10"/>
      <c r="R93" s="227">
        <f>$L89*Q93</f>
        <v>0</v>
      </c>
      <c r="S93" s="226" t="str">
        <f>IF(OR(Q93="",P93=""),"",IF(R93,(N89/R93)-1,""))</f>
        <v/>
      </c>
      <c r="T93" s="11"/>
      <c r="U93" s="250" t="str">
        <f>IF((R93-N89),T93/(R93-N89),"")</f>
        <v/>
      </c>
      <c r="V93" s="12"/>
      <c r="W93" s="79"/>
      <c r="X93" s="10"/>
      <c r="Y93" s="236">
        <f>L89*X93</f>
        <v>0</v>
      </c>
      <c r="Z93" s="237" t="str">
        <f>IF(Y93,(R93/Y93)-1,"")</f>
        <v/>
      </c>
      <c r="AA93" s="238" t="str">
        <f>IF(OR(X93="",W93=""),"",IF(Y93,(N89/Y93)-1,""))</f>
        <v/>
      </c>
    </row>
    <row r="94" spans="1:27" ht="15" thickBot="1" x14ac:dyDescent="0.35">
      <c r="A94" s="31">
        <f t="shared" si="0"/>
        <v>91</v>
      </c>
      <c r="B94" s="31" t="str">
        <f t="shared" si="36"/>
        <v>P</v>
      </c>
      <c r="C94" s="32" t="str">
        <f t="shared" si="37"/>
        <v>Performance ALOS #10</v>
      </c>
      <c r="D94" s="32" t="str">
        <f t="shared" si="3"/>
        <v>Asset Class Name</v>
      </c>
      <c r="E94" s="288"/>
      <c r="F94" s="308">
        <f t="shared" si="41"/>
        <v>0</v>
      </c>
      <c r="G94" s="302"/>
      <c r="H94" s="302"/>
      <c r="I94" s="302"/>
      <c r="J94" s="302"/>
      <c r="K94" s="302"/>
      <c r="L94" s="303"/>
      <c r="M94" s="290"/>
      <c r="N94" s="293"/>
      <c r="O94" s="13"/>
      <c r="P94" s="80"/>
      <c r="Q94" s="14"/>
      <c r="R94" s="228">
        <f>$L89*Q94</f>
        <v>0</v>
      </c>
      <c r="S94" s="248" t="str">
        <f>IF(OR(Q94="",P94=""),"",IF(R94,(N89/R94)-1,""))</f>
        <v/>
      </c>
      <c r="T94" s="15"/>
      <c r="U94" s="251" t="str">
        <f>IF((R94-N89),T94/(R94-N89),"")</f>
        <v/>
      </c>
      <c r="V94" s="16"/>
      <c r="W94" s="80"/>
      <c r="X94" s="14"/>
      <c r="Y94" s="239">
        <f>L89*X94</f>
        <v>0</v>
      </c>
      <c r="Z94" s="240" t="str">
        <f t="shared" ref="Z94" si="42">IF(Y94,(R94/Y94)-1,"")</f>
        <v/>
      </c>
      <c r="AA94" s="252" t="str">
        <f>IF(OR(X94="",W94=""),"",IF(Y94,(N89/Y94)-1,""))</f>
        <v/>
      </c>
    </row>
    <row r="95" spans="1:27" ht="15" thickBot="1" x14ac:dyDescent="0.35">
      <c r="A95" s="31">
        <f t="shared" si="0"/>
        <v>92</v>
      </c>
      <c r="B95" s="31" t="str">
        <f t="shared" si="36"/>
        <v>AP</v>
      </c>
      <c r="C95" s="32" t="str">
        <f t="shared" si="37"/>
        <v>ALOS #10 Average Performance Risks and Total Costs</v>
      </c>
      <c r="D95" s="32" t="str">
        <f t="shared" si="3"/>
        <v>Asset Class Name</v>
      </c>
      <c r="E95" s="18" t="str">
        <f>F95</f>
        <v>ALOS #10 Average Performance Risks and Total Costs</v>
      </c>
      <c r="F95" s="309" t="s">
        <v>202</v>
      </c>
      <c r="G95" s="304"/>
      <c r="H95" s="304"/>
      <c r="I95" s="304"/>
      <c r="J95" s="304"/>
      <c r="K95" s="304"/>
      <c r="L95" s="305"/>
      <c r="M95" s="291"/>
      <c r="N95" s="294"/>
      <c r="O95" s="153"/>
      <c r="P95" s="224">
        <f>SUM(P90:P94)</f>
        <v>0</v>
      </c>
      <c r="Q95" s="153"/>
      <c r="R95" s="249">
        <f>R90*P90+R91*P91+R92*P92+R93*P93+R94*P94</f>
        <v>0</v>
      </c>
      <c r="S95" s="230" t="str">
        <f>IF(R95,(N89/R95)-1,"")</f>
        <v/>
      </c>
      <c r="T95" s="245">
        <f>SUM(T90:T94)</f>
        <v>0</v>
      </c>
      <c r="U95" s="235" t="str">
        <f>IF((R95-N89),T95/(R95-N89),"")</f>
        <v/>
      </c>
      <c r="V95" s="244">
        <f>SUM(V90:V94)</f>
        <v>0</v>
      </c>
      <c r="W95" s="82">
        <f>SUM(W90:W94)</f>
        <v>0</v>
      </c>
      <c r="X95" s="212"/>
      <c r="Y95" s="253">
        <f>Y90*W90+Y91*W91+Y92*W92+Y93*W93+Y94*W94</f>
        <v>0</v>
      </c>
      <c r="Z95" s="242" t="str">
        <f>IF(Y95,(R95/Y95)-1,"")</f>
        <v/>
      </c>
      <c r="AA95" s="243" t="str">
        <f>IF(Y95,(N89/Y95)-1,"")</f>
        <v/>
      </c>
    </row>
    <row r="96" spans="1:27" ht="15" thickBot="1" x14ac:dyDescent="0.35">
      <c r="A96" s="31">
        <f t="shared" si="0"/>
        <v>93</v>
      </c>
      <c r="B96" s="31" t="str">
        <f t="shared" si="36"/>
        <v>P</v>
      </c>
      <c r="C96" s="32" t="str">
        <f t="shared" si="37"/>
        <v>Performance ALOS #11</v>
      </c>
      <c r="D96" s="32" t="str">
        <f t="shared" si="3"/>
        <v>Asset Class Name</v>
      </c>
      <c r="E96" s="286" t="s">
        <v>49</v>
      </c>
      <c r="F96" s="216" t="s">
        <v>203</v>
      </c>
      <c r="G96" s="6"/>
      <c r="H96" s="7"/>
      <c r="I96" s="7"/>
      <c r="J96" s="7"/>
      <c r="K96" s="8"/>
      <c r="L96" s="221">
        <f>SUM(G96:K96)</f>
        <v>0</v>
      </c>
      <c r="M96" s="289"/>
      <c r="N96" s="292">
        <f>M96*L96</f>
        <v>0</v>
      </c>
      <c r="O96" s="295"/>
      <c r="P96" s="296"/>
      <c r="Q96" s="296"/>
      <c r="R96" s="296"/>
      <c r="S96" s="296"/>
      <c r="T96" s="296"/>
      <c r="U96" s="296"/>
      <c r="V96" s="296"/>
      <c r="W96" s="296"/>
      <c r="X96" s="296"/>
      <c r="Y96" s="296"/>
      <c r="Z96" s="296"/>
      <c r="AA96" s="297"/>
    </row>
    <row r="97" spans="1:27" x14ac:dyDescent="0.3">
      <c r="A97" s="31">
        <f t="shared" si="0"/>
        <v>94</v>
      </c>
      <c r="B97" s="31" t="str">
        <f t="shared" si="36"/>
        <v>P</v>
      </c>
      <c r="C97" s="32" t="str">
        <f t="shared" si="37"/>
        <v>Performance ALOS #11</v>
      </c>
      <c r="D97" s="32" t="str">
        <f t="shared" si="3"/>
        <v>Asset Class Name</v>
      </c>
      <c r="E97" s="287"/>
      <c r="F97" s="306"/>
      <c r="G97" s="298"/>
      <c r="H97" s="298"/>
      <c r="I97" s="298"/>
      <c r="J97" s="298"/>
      <c r="K97" s="298"/>
      <c r="L97" s="299"/>
      <c r="M97" s="290"/>
      <c r="N97" s="293"/>
      <c r="O97" s="9"/>
      <c r="P97" s="79"/>
      <c r="Q97" s="10"/>
      <c r="R97" s="247">
        <f>$L96*Q97</f>
        <v>0</v>
      </c>
      <c r="S97" s="226" t="str">
        <f>IF(OR(Q97="",P97=""),"",IF(R97,(N96/R97)-1,""))</f>
        <v/>
      </c>
      <c r="T97" s="11"/>
      <c r="U97" s="250" t="str">
        <f>IF((R97-N96),T97/(R97-N96),"")</f>
        <v/>
      </c>
      <c r="V97" s="12"/>
      <c r="W97" s="79"/>
      <c r="X97" s="10"/>
      <c r="Y97" s="236">
        <f>L96*X97</f>
        <v>0</v>
      </c>
      <c r="Z97" s="237" t="str">
        <f>IF(Y97,(R97/Y97)-1,"")</f>
        <v/>
      </c>
      <c r="AA97" s="238" t="str">
        <f>IF(OR(X97="",W97=""),"",IF(Y97,(N96/Y97)-1,""))</f>
        <v/>
      </c>
    </row>
    <row r="98" spans="1:27" x14ac:dyDescent="0.3">
      <c r="A98" s="31">
        <f t="shared" si="0"/>
        <v>95</v>
      </c>
      <c r="B98" s="31" t="str">
        <f t="shared" si="36"/>
        <v>P</v>
      </c>
      <c r="C98" s="32" t="str">
        <f t="shared" si="37"/>
        <v>Performance ALOS #11</v>
      </c>
      <c r="D98" s="32" t="str">
        <f t="shared" si="3"/>
        <v>Asset Class Name</v>
      </c>
      <c r="E98" s="287"/>
      <c r="F98" s="307">
        <f>F97</f>
        <v>0</v>
      </c>
      <c r="G98" s="300"/>
      <c r="H98" s="300"/>
      <c r="I98" s="300"/>
      <c r="J98" s="300"/>
      <c r="K98" s="300"/>
      <c r="L98" s="301"/>
      <c r="M98" s="290"/>
      <c r="N98" s="293"/>
      <c r="O98" s="9"/>
      <c r="P98" s="79"/>
      <c r="Q98" s="10"/>
      <c r="R98" s="227">
        <f>$L96*Q98</f>
        <v>0</v>
      </c>
      <c r="S98" s="226" t="str">
        <f>IF(OR(Q98="",P98=""),"",IF(R98,(N96/R98)-1,""))</f>
        <v/>
      </c>
      <c r="T98" s="11"/>
      <c r="U98" s="233" t="str">
        <f>IF((R98-N96),T98/(R98-N96),"")</f>
        <v/>
      </c>
      <c r="V98" s="12"/>
      <c r="W98" s="79"/>
      <c r="X98" s="10"/>
      <c r="Y98" s="236">
        <f>L96*X98</f>
        <v>0</v>
      </c>
      <c r="Z98" s="237" t="str">
        <f>IF(Y98,(R98/Y98)-1,"")</f>
        <v/>
      </c>
      <c r="AA98" s="238" t="str">
        <f>IF(OR(X98="",W98=""),"",IF(Y98,(N96/Y98)-1,""))</f>
        <v/>
      </c>
    </row>
    <row r="99" spans="1:27" x14ac:dyDescent="0.3">
      <c r="A99" s="31">
        <f t="shared" si="0"/>
        <v>96</v>
      </c>
      <c r="B99" s="31" t="str">
        <f t="shared" si="36"/>
        <v>P</v>
      </c>
      <c r="C99" s="32" t="str">
        <f t="shared" si="37"/>
        <v>Performance ALOS #11</v>
      </c>
      <c r="D99" s="32" t="str">
        <f t="shared" si="3"/>
        <v>Asset Class Name</v>
      </c>
      <c r="E99" s="287"/>
      <c r="F99" s="307">
        <f t="shared" ref="F99:F101" si="43">F98</f>
        <v>0</v>
      </c>
      <c r="G99" s="300"/>
      <c r="H99" s="300"/>
      <c r="I99" s="300"/>
      <c r="J99" s="300"/>
      <c r="K99" s="300"/>
      <c r="L99" s="301"/>
      <c r="M99" s="290"/>
      <c r="N99" s="293"/>
      <c r="O99" s="9"/>
      <c r="P99" s="79"/>
      <c r="Q99" s="10"/>
      <c r="R99" s="227">
        <f>$L96*Q99</f>
        <v>0</v>
      </c>
      <c r="S99" s="226" t="str">
        <f>IF(OR(Q99="",P99=""),"",IF(R99,(N96/R99)-1,""))</f>
        <v/>
      </c>
      <c r="T99" s="11"/>
      <c r="U99" s="233" t="str">
        <f>IF((R99-N96),T99/(R99-N96),"")</f>
        <v/>
      </c>
      <c r="V99" s="12"/>
      <c r="W99" s="79"/>
      <c r="X99" s="10"/>
      <c r="Y99" s="236">
        <f>L96*X99</f>
        <v>0</v>
      </c>
      <c r="Z99" s="237" t="str">
        <f>IF(Y99,(R99/Y99)-1,"")</f>
        <v/>
      </c>
      <c r="AA99" s="238" t="str">
        <f>IF(OR(X99="",W99=""),"",IF(Y99,(N96/Y99)-1,""))</f>
        <v/>
      </c>
    </row>
    <row r="100" spans="1:27" x14ac:dyDescent="0.3">
      <c r="A100" s="31">
        <f t="shared" si="0"/>
        <v>97</v>
      </c>
      <c r="B100" s="31" t="str">
        <f t="shared" si="36"/>
        <v>P</v>
      </c>
      <c r="C100" s="32" t="str">
        <f t="shared" si="37"/>
        <v>Performance ALOS #11</v>
      </c>
      <c r="D100" s="32" t="str">
        <f t="shared" si="3"/>
        <v>Asset Class Name</v>
      </c>
      <c r="E100" s="287"/>
      <c r="F100" s="307">
        <f t="shared" si="43"/>
        <v>0</v>
      </c>
      <c r="G100" s="300"/>
      <c r="H100" s="300"/>
      <c r="I100" s="300"/>
      <c r="J100" s="300"/>
      <c r="K100" s="300"/>
      <c r="L100" s="301"/>
      <c r="M100" s="290"/>
      <c r="N100" s="293"/>
      <c r="O100" s="9"/>
      <c r="P100" s="79"/>
      <c r="Q100" s="10"/>
      <c r="R100" s="227">
        <f>$L96*Q100</f>
        <v>0</v>
      </c>
      <c r="S100" s="226" t="str">
        <f>IF(OR(Q100="",P100=""),"",IF(R100,(N96/R100)-1,""))</f>
        <v/>
      </c>
      <c r="T100" s="11"/>
      <c r="U100" s="250" t="str">
        <f>IF((R100-N96),T100/(R100-N96),"")</f>
        <v/>
      </c>
      <c r="V100" s="12"/>
      <c r="W100" s="79"/>
      <c r="X100" s="10"/>
      <c r="Y100" s="236">
        <f>L96*X100</f>
        <v>0</v>
      </c>
      <c r="Z100" s="237" t="str">
        <f>IF(Y100,(R100/Y100)-1,"")</f>
        <v/>
      </c>
      <c r="AA100" s="238" t="str">
        <f>IF(OR(X100="",W100=""),"",IF(Y100,(N96/Y100)-1,""))</f>
        <v/>
      </c>
    </row>
    <row r="101" spans="1:27" ht="15" thickBot="1" x14ac:dyDescent="0.35">
      <c r="A101" s="31">
        <f t="shared" si="0"/>
        <v>98</v>
      </c>
      <c r="B101" s="31" t="str">
        <f t="shared" si="36"/>
        <v>P</v>
      </c>
      <c r="C101" s="32" t="str">
        <f t="shared" si="37"/>
        <v>Performance ALOS #11</v>
      </c>
      <c r="D101" s="32" t="str">
        <f t="shared" si="3"/>
        <v>Asset Class Name</v>
      </c>
      <c r="E101" s="288"/>
      <c r="F101" s="308">
        <f t="shared" si="43"/>
        <v>0</v>
      </c>
      <c r="G101" s="302"/>
      <c r="H101" s="302"/>
      <c r="I101" s="302"/>
      <c r="J101" s="302"/>
      <c r="K101" s="302"/>
      <c r="L101" s="303"/>
      <c r="M101" s="290"/>
      <c r="N101" s="293"/>
      <c r="O101" s="13"/>
      <c r="P101" s="80"/>
      <c r="Q101" s="14"/>
      <c r="R101" s="228">
        <f>$L96*Q101</f>
        <v>0</v>
      </c>
      <c r="S101" s="248" t="str">
        <f>IF(OR(Q101="",P101=""),"",IF(R101,(N96/R101)-1,""))</f>
        <v/>
      </c>
      <c r="T101" s="15"/>
      <c r="U101" s="251" t="str">
        <f>IF((R101-N96),T101/(R101-N96),"")</f>
        <v/>
      </c>
      <c r="V101" s="16"/>
      <c r="W101" s="80"/>
      <c r="X101" s="14"/>
      <c r="Y101" s="239">
        <f>L96*X101</f>
        <v>0</v>
      </c>
      <c r="Z101" s="240" t="str">
        <f t="shared" ref="Z101" si="44">IF(Y101,(R101/Y101)-1,"")</f>
        <v/>
      </c>
      <c r="AA101" s="252" t="str">
        <f>IF(OR(X101="",W101=""),"",IF(Y101,(N96/Y101)-1,""))</f>
        <v/>
      </c>
    </row>
    <row r="102" spans="1:27" ht="15" thickBot="1" x14ac:dyDescent="0.35">
      <c r="A102" s="31">
        <f t="shared" si="0"/>
        <v>99</v>
      </c>
      <c r="B102" s="31" t="str">
        <f t="shared" si="36"/>
        <v>AP</v>
      </c>
      <c r="C102" s="32" t="str">
        <f t="shared" si="37"/>
        <v>ALOS #11 Average Performance Risks and Total Costs</v>
      </c>
      <c r="D102" s="32" t="str">
        <f t="shared" si="3"/>
        <v>Asset Class Name</v>
      </c>
      <c r="E102" s="18" t="str">
        <f>F102</f>
        <v>ALOS #11 Average Performance Risks and Total Costs</v>
      </c>
      <c r="F102" s="309" t="s">
        <v>204</v>
      </c>
      <c r="G102" s="304"/>
      <c r="H102" s="304"/>
      <c r="I102" s="304"/>
      <c r="J102" s="304"/>
      <c r="K102" s="304"/>
      <c r="L102" s="305"/>
      <c r="M102" s="291"/>
      <c r="N102" s="294"/>
      <c r="O102" s="153"/>
      <c r="P102" s="224">
        <f>SUM(P97:P101)</f>
        <v>0</v>
      </c>
      <c r="Q102" s="153"/>
      <c r="R102" s="249">
        <f>R97*P97+R98*P98+R99*P99+R100*P100+R101*P101</f>
        <v>0</v>
      </c>
      <c r="S102" s="230" t="str">
        <f>IF(R102,(N96/R102)-1,"")</f>
        <v/>
      </c>
      <c r="T102" s="245">
        <f>SUM(T97:T101)</f>
        <v>0</v>
      </c>
      <c r="U102" s="235" t="str">
        <f>IF((R102-N96),T102/(R102-N96),"")</f>
        <v/>
      </c>
      <c r="V102" s="244">
        <f>SUM(V97:V101)</f>
        <v>0</v>
      </c>
      <c r="W102" s="82">
        <f>SUM(W97:W101)</f>
        <v>0</v>
      </c>
      <c r="X102" s="212"/>
      <c r="Y102" s="253">
        <f>Y97*W97+Y98*W98+Y99*W99+Y100*W100+Y101*W101</f>
        <v>0</v>
      </c>
      <c r="Z102" s="242" t="str">
        <f>IF(Y102,(R102/Y102)-1,"")</f>
        <v/>
      </c>
      <c r="AA102" s="243" t="str">
        <f>IF(Y102,(N96/Y102)-1,"")</f>
        <v/>
      </c>
    </row>
    <row r="103" spans="1:27" ht="15" thickBot="1" x14ac:dyDescent="0.35">
      <c r="A103" s="31">
        <f t="shared" si="0"/>
        <v>100</v>
      </c>
      <c r="B103" s="31" t="str">
        <f t="shared" si="36"/>
        <v>P</v>
      </c>
      <c r="C103" s="32" t="str">
        <f t="shared" si="37"/>
        <v>Performance ALOS #12</v>
      </c>
      <c r="D103" s="32" t="str">
        <f t="shared" si="3"/>
        <v>Asset Class Name</v>
      </c>
      <c r="E103" s="286" t="s">
        <v>49</v>
      </c>
      <c r="F103" s="217" t="s">
        <v>205</v>
      </c>
      <c r="G103" s="6"/>
      <c r="H103" s="7"/>
      <c r="I103" s="7"/>
      <c r="J103" s="7"/>
      <c r="K103" s="8"/>
      <c r="L103" s="221">
        <f>SUM(G103:K103)</f>
        <v>0</v>
      </c>
      <c r="M103" s="289"/>
      <c r="N103" s="292">
        <f>M103*L103</f>
        <v>0</v>
      </c>
      <c r="O103" s="295"/>
      <c r="P103" s="296"/>
      <c r="Q103" s="296"/>
      <c r="R103" s="296"/>
      <c r="S103" s="296"/>
      <c r="T103" s="296"/>
      <c r="U103" s="296"/>
      <c r="V103" s="296"/>
      <c r="W103" s="296"/>
      <c r="X103" s="296"/>
      <c r="Y103" s="296"/>
      <c r="Z103" s="296"/>
      <c r="AA103" s="297"/>
    </row>
    <row r="104" spans="1:27" x14ac:dyDescent="0.3">
      <c r="A104" s="31">
        <f t="shared" si="0"/>
        <v>101</v>
      </c>
      <c r="B104" s="31" t="str">
        <f t="shared" si="36"/>
        <v>P</v>
      </c>
      <c r="C104" s="32" t="str">
        <f t="shared" si="37"/>
        <v>Performance ALOS #12</v>
      </c>
      <c r="D104" s="32" t="str">
        <f t="shared" si="3"/>
        <v>Asset Class Name</v>
      </c>
      <c r="E104" s="287"/>
      <c r="F104" s="298"/>
      <c r="G104" s="298"/>
      <c r="H104" s="298"/>
      <c r="I104" s="298"/>
      <c r="J104" s="298"/>
      <c r="K104" s="298"/>
      <c r="L104" s="299"/>
      <c r="M104" s="290"/>
      <c r="N104" s="293"/>
      <c r="O104" s="9"/>
      <c r="P104" s="79"/>
      <c r="Q104" s="10"/>
      <c r="R104" s="247">
        <f>$L103*Q104</f>
        <v>0</v>
      </c>
      <c r="S104" s="226" t="str">
        <f>IF(OR(Q104="",P104=""),"",IF(R104,(N103/R104)-1,""))</f>
        <v/>
      </c>
      <c r="T104" s="11"/>
      <c r="U104" s="250" t="str">
        <f>IF((R104-N103),T104/(R104-N103),"")</f>
        <v/>
      </c>
      <c r="V104" s="12"/>
      <c r="W104" s="79"/>
      <c r="X104" s="10"/>
      <c r="Y104" s="236">
        <f>L103*X104</f>
        <v>0</v>
      </c>
      <c r="Z104" s="237" t="str">
        <f>IF(Y104,(R104/Y104)-1,"")</f>
        <v/>
      </c>
      <c r="AA104" s="238" t="str">
        <f>IF(OR(X104="",W104=""),"",IF(Y104,(N103/Y104)-1,""))</f>
        <v/>
      </c>
    </row>
    <row r="105" spans="1:27" x14ac:dyDescent="0.3">
      <c r="A105" s="31">
        <f t="shared" si="0"/>
        <v>102</v>
      </c>
      <c r="B105" s="31" t="str">
        <f t="shared" si="36"/>
        <v>P</v>
      </c>
      <c r="C105" s="32" t="str">
        <f t="shared" si="37"/>
        <v>Performance ALOS #12</v>
      </c>
      <c r="D105" s="32" t="str">
        <f t="shared" si="3"/>
        <v>Asset Class Name</v>
      </c>
      <c r="E105" s="287"/>
      <c r="F105" s="300">
        <f>F104</f>
        <v>0</v>
      </c>
      <c r="G105" s="300"/>
      <c r="H105" s="300"/>
      <c r="I105" s="300"/>
      <c r="J105" s="300"/>
      <c r="K105" s="300"/>
      <c r="L105" s="301"/>
      <c r="M105" s="290"/>
      <c r="N105" s="293"/>
      <c r="O105" s="9"/>
      <c r="P105" s="79"/>
      <c r="Q105" s="10"/>
      <c r="R105" s="227">
        <f>$L103*Q105</f>
        <v>0</v>
      </c>
      <c r="S105" s="226" t="str">
        <f>IF(OR(Q105="",P105=""),"",IF(R105,(N103/R105)-1,""))</f>
        <v/>
      </c>
      <c r="T105" s="11"/>
      <c r="U105" s="233" t="str">
        <f>IF((R105-N103),T105/(R105-N103),"")</f>
        <v/>
      </c>
      <c r="V105" s="12"/>
      <c r="W105" s="79"/>
      <c r="X105" s="10"/>
      <c r="Y105" s="236">
        <f>L103*X105</f>
        <v>0</v>
      </c>
      <c r="Z105" s="237" t="str">
        <f>IF(Y105,(R105/Y105)-1,"")</f>
        <v/>
      </c>
      <c r="AA105" s="238" t="str">
        <f>IF(OR(X105="",W105=""),"",IF(Y105,(N103/Y105)-1,""))</f>
        <v/>
      </c>
    </row>
    <row r="106" spans="1:27" x14ac:dyDescent="0.3">
      <c r="A106" s="31">
        <f t="shared" si="0"/>
        <v>103</v>
      </c>
      <c r="B106" s="31" t="str">
        <f t="shared" si="36"/>
        <v>P</v>
      </c>
      <c r="C106" s="32" t="str">
        <f t="shared" si="37"/>
        <v>Performance ALOS #12</v>
      </c>
      <c r="D106" s="32" t="str">
        <f t="shared" si="3"/>
        <v>Asset Class Name</v>
      </c>
      <c r="E106" s="287"/>
      <c r="F106" s="300">
        <f t="shared" ref="F106:F108" si="45">F105</f>
        <v>0</v>
      </c>
      <c r="G106" s="300"/>
      <c r="H106" s="300"/>
      <c r="I106" s="300"/>
      <c r="J106" s="300"/>
      <c r="K106" s="300"/>
      <c r="L106" s="301"/>
      <c r="M106" s="290"/>
      <c r="N106" s="293"/>
      <c r="O106" s="9"/>
      <c r="P106" s="79"/>
      <c r="Q106" s="10"/>
      <c r="R106" s="227">
        <f>$L103*Q106</f>
        <v>0</v>
      </c>
      <c r="S106" s="226" t="str">
        <f>IF(OR(Q106="",P106=""),"",IF(R106,(N103/R106)-1,""))</f>
        <v/>
      </c>
      <c r="T106" s="11"/>
      <c r="U106" s="233" t="str">
        <f>IF((R106-N103),T106/(R106-N103),"")</f>
        <v/>
      </c>
      <c r="V106" s="12"/>
      <c r="W106" s="79"/>
      <c r="X106" s="10"/>
      <c r="Y106" s="236">
        <f>L103*X106</f>
        <v>0</v>
      </c>
      <c r="Z106" s="237" t="str">
        <f>IF(Y106,(R106/Y106)-1,"")</f>
        <v/>
      </c>
      <c r="AA106" s="238" t="str">
        <f>IF(OR(X106="",W106=""),"",IF(Y106,(N103/Y106)-1,""))</f>
        <v/>
      </c>
    </row>
    <row r="107" spans="1:27" x14ac:dyDescent="0.3">
      <c r="A107" s="31">
        <f t="shared" si="0"/>
        <v>104</v>
      </c>
      <c r="B107" s="31" t="str">
        <f t="shared" si="36"/>
        <v>P</v>
      </c>
      <c r="C107" s="32" t="str">
        <f t="shared" si="37"/>
        <v>Performance ALOS #12</v>
      </c>
      <c r="D107" s="32" t="str">
        <f t="shared" si="3"/>
        <v>Asset Class Name</v>
      </c>
      <c r="E107" s="287"/>
      <c r="F107" s="300">
        <f t="shared" si="45"/>
        <v>0</v>
      </c>
      <c r="G107" s="300"/>
      <c r="H107" s="300"/>
      <c r="I107" s="300"/>
      <c r="J107" s="300"/>
      <c r="K107" s="300"/>
      <c r="L107" s="301"/>
      <c r="M107" s="290"/>
      <c r="N107" s="293"/>
      <c r="O107" s="9"/>
      <c r="P107" s="79"/>
      <c r="Q107" s="10"/>
      <c r="R107" s="227">
        <f>$L103*Q107</f>
        <v>0</v>
      </c>
      <c r="S107" s="226" t="str">
        <f>IF(OR(Q107="",P107=""),"",IF(R107,(N103/R107)-1,""))</f>
        <v/>
      </c>
      <c r="T107" s="11"/>
      <c r="U107" s="250" t="str">
        <f>IF((R107-N103),T107/(R107-N103),"")</f>
        <v/>
      </c>
      <c r="V107" s="12"/>
      <c r="W107" s="79"/>
      <c r="X107" s="10"/>
      <c r="Y107" s="236">
        <f>L103*X107</f>
        <v>0</v>
      </c>
      <c r="Z107" s="237" t="str">
        <f>IF(Y107,(R107/Y107)-1,"")</f>
        <v/>
      </c>
      <c r="AA107" s="238" t="str">
        <f>IF(OR(X107="",W107=""),"",IF(Y107,(N103/Y107)-1,""))</f>
        <v/>
      </c>
    </row>
    <row r="108" spans="1:27" ht="15" thickBot="1" x14ac:dyDescent="0.35">
      <c r="A108" s="31">
        <f t="shared" si="0"/>
        <v>105</v>
      </c>
      <c r="B108" s="31" t="str">
        <f t="shared" si="36"/>
        <v>P</v>
      </c>
      <c r="C108" s="32" t="str">
        <f t="shared" si="37"/>
        <v>Performance ALOS #12</v>
      </c>
      <c r="D108" s="32" t="str">
        <f t="shared" si="3"/>
        <v>Asset Class Name</v>
      </c>
      <c r="E108" s="288"/>
      <c r="F108" s="302">
        <f t="shared" si="45"/>
        <v>0</v>
      </c>
      <c r="G108" s="302"/>
      <c r="H108" s="302"/>
      <c r="I108" s="302"/>
      <c r="J108" s="302"/>
      <c r="K108" s="302"/>
      <c r="L108" s="303"/>
      <c r="M108" s="290"/>
      <c r="N108" s="293"/>
      <c r="O108" s="13"/>
      <c r="P108" s="80"/>
      <c r="Q108" s="14"/>
      <c r="R108" s="228">
        <f>$L103*Q108</f>
        <v>0</v>
      </c>
      <c r="S108" s="248" t="str">
        <f>IF(OR(Q108="",P108=""),"",IF(R108,(N103/R108)-1,""))</f>
        <v/>
      </c>
      <c r="T108" s="15"/>
      <c r="U108" s="251" t="str">
        <f>IF((R108-N103),T108/(R108-N103),"")</f>
        <v/>
      </c>
      <c r="V108" s="16"/>
      <c r="W108" s="80"/>
      <c r="X108" s="14"/>
      <c r="Y108" s="239">
        <f>L103*X108</f>
        <v>0</v>
      </c>
      <c r="Z108" s="240" t="str">
        <f t="shared" ref="Z108" si="46">IF(Y108,(R108/Y108)-1,"")</f>
        <v/>
      </c>
      <c r="AA108" s="252" t="str">
        <f>IF(OR(X108="",W108=""),"",IF(Y108,(N103/Y108)-1,""))</f>
        <v/>
      </c>
    </row>
    <row r="109" spans="1:27" ht="15" thickBot="1" x14ac:dyDescent="0.35">
      <c r="A109" s="31">
        <f t="shared" si="0"/>
        <v>106</v>
      </c>
      <c r="B109" s="31" t="str">
        <f t="shared" si="36"/>
        <v>AP</v>
      </c>
      <c r="C109" s="32" t="str">
        <f t="shared" si="37"/>
        <v>ALOS #12 Average Performance Risks and Total Costs</v>
      </c>
      <c r="D109" s="32" t="str">
        <f t="shared" si="3"/>
        <v>Asset Class Name</v>
      </c>
      <c r="E109" s="30" t="str">
        <f>F109</f>
        <v>ALOS #12 Average Performance Risks and Total Costs</v>
      </c>
      <c r="F109" s="304" t="s">
        <v>206</v>
      </c>
      <c r="G109" s="304"/>
      <c r="H109" s="304"/>
      <c r="I109" s="304"/>
      <c r="J109" s="304"/>
      <c r="K109" s="304"/>
      <c r="L109" s="305"/>
      <c r="M109" s="291"/>
      <c r="N109" s="294"/>
      <c r="O109" s="153"/>
      <c r="P109" s="224">
        <f>SUM(P104:P108)</f>
        <v>0</v>
      </c>
      <c r="Q109" s="153"/>
      <c r="R109" s="249">
        <f>R104*P104+R105*P105+R106*P106+R107*P107+R108*P108</f>
        <v>0</v>
      </c>
      <c r="S109" s="230" t="str">
        <f>IF(R109,(N103/R109)-1,"")</f>
        <v/>
      </c>
      <c r="T109" s="245">
        <f>SUM(T104:T108)</f>
        <v>0</v>
      </c>
      <c r="U109" s="235" t="str">
        <f>IF((R109-N103),T109/(R109-N103),"")</f>
        <v/>
      </c>
      <c r="V109" s="244">
        <f>SUM(V104:V108)</f>
        <v>0</v>
      </c>
      <c r="W109" s="82">
        <f>SUM(W104:W108)</f>
        <v>0</v>
      </c>
      <c r="X109" s="212"/>
      <c r="Y109" s="253">
        <f>Y104*W104+Y105*W105+Y106*W106+Y107*W107+Y108*W108</f>
        <v>0</v>
      </c>
      <c r="Z109" s="242" t="str">
        <f>IF(Y109,(R109/Y109)-1,"")</f>
        <v/>
      </c>
      <c r="AA109" s="243" t="str">
        <f>IF(Y109,(N103/Y109)-1,"")</f>
        <v/>
      </c>
    </row>
    <row r="110" spans="1:27" ht="15" thickBot="1" x14ac:dyDescent="0.35">
      <c r="A110" s="31">
        <f t="shared" si="0"/>
        <v>107</v>
      </c>
      <c r="B110" s="31" t="str">
        <f t="shared" si="36"/>
        <v>P</v>
      </c>
      <c r="C110" s="32" t="str">
        <f t="shared" si="37"/>
        <v>Performance ALOS #13</v>
      </c>
      <c r="D110" s="32" t="str">
        <f t="shared" si="3"/>
        <v>Asset Class Name</v>
      </c>
      <c r="E110" s="286" t="s">
        <v>49</v>
      </c>
      <c r="F110" s="216" t="s">
        <v>207</v>
      </c>
      <c r="G110" s="6"/>
      <c r="H110" s="7"/>
      <c r="I110" s="7"/>
      <c r="J110" s="7"/>
      <c r="K110" s="8"/>
      <c r="L110" s="221">
        <f>SUM(G110:K110)</f>
        <v>0</v>
      </c>
      <c r="M110" s="289"/>
      <c r="N110" s="292">
        <f>M110*L110</f>
        <v>0</v>
      </c>
      <c r="O110" s="295"/>
      <c r="P110" s="296"/>
      <c r="Q110" s="296"/>
      <c r="R110" s="296"/>
      <c r="S110" s="296"/>
      <c r="T110" s="296"/>
      <c r="U110" s="296"/>
      <c r="V110" s="296"/>
      <c r="W110" s="296"/>
      <c r="X110" s="296"/>
      <c r="Y110" s="296"/>
      <c r="Z110" s="296"/>
      <c r="AA110" s="297"/>
    </row>
    <row r="111" spans="1:27" x14ac:dyDescent="0.3">
      <c r="A111" s="31">
        <f t="shared" si="0"/>
        <v>108</v>
      </c>
      <c r="B111" s="31" t="str">
        <f t="shared" si="36"/>
        <v>P</v>
      </c>
      <c r="C111" s="32" t="str">
        <f t="shared" si="37"/>
        <v>Performance ALOS #13</v>
      </c>
      <c r="D111" s="32" t="str">
        <f t="shared" si="3"/>
        <v>Asset Class Name</v>
      </c>
      <c r="E111" s="287"/>
      <c r="F111" s="306"/>
      <c r="G111" s="298"/>
      <c r="H111" s="298"/>
      <c r="I111" s="298"/>
      <c r="J111" s="298"/>
      <c r="K111" s="298"/>
      <c r="L111" s="299"/>
      <c r="M111" s="290"/>
      <c r="N111" s="293"/>
      <c r="O111" s="9"/>
      <c r="P111" s="79"/>
      <c r="Q111" s="10"/>
      <c r="R111" s="247">
        <f>$L110*Q111</f>
        <v>0</v>
      </c>
      <c r="S111" s="226" t="str">
        <f>IF(OR(Q111="",P111=""),"",IF(R111,(N110/R111)-1,""))</f>
        <v/>
      </c>
      <c r="T111" s="11"/>
      <c r="U111" s="250" t="str">
        <f>IF((R111-N110),T111/(R111-N110),"")</f>
        <v/>
      </c>
      <c r="V111" s="12"/>
      <c r="W111" s="79"/>
      <c r="X111" s="10"/>
      <c r="Y111" s="236">
        <f>L110*X111</f>
        <v>0</v>
      </c>
      <c r="Z111" s="237" t="str">
        <f>IF(Y111,(R111/Y111)-1,"")</f>
        <v/>
      </c>
      <c r="AA111" s="238" t="str">
        <f>IF(OR(X111="",W111=""),"",IF(Y111,(N110/Y111)-1,""))</f>
        <v/>
      </c>
    </row>
    <row r="112" spans="1:27" x14ac:dyDescent="0.3">
      <c r="A112" s="31">
        <f t="shared" si="0"/>
        <v>109</v>
      </c>
      <c r="B112" s="31" t="str">
        <f t="shared" si="36"/>
        <v>P</v>
      </c>
      <c r="C112" s="32" t="str">
        <f t="shared" si="37"/>
        <v>Performance ALOS #13</v>
      </c>
      <c r="D112" s="32" t="str">
        <f t="shared" si="3"/>
        <v>Asset Class Name</v>
      </c>
      <c r="E112" s="287"/>
      <c r="F112" s="307">
        <f>F111</f>
        <v>0</v>
      </c>
      <c r="G112" s="300"/>
      <c r="H112" s="300"/>
      <c r="I112" s="300"/>
      <c r="J112" s="300"/>
      <c r="K112" s="300"/>
      <c r="L112" s="301"/>
      <c r="M112" s="290"/>
      <c r="N112" s="293"/>
      <c r="O112" s="9"/>
      <c r="P112" s="79"/>
      <c r="Q112" s="10"/>
      <c r="R112" s="227">
        <f>$L110*Q112</f>
        <v>0</v>
      </c>
      <c r="S112" s="226" t="str">
        <f>IF(OR(Q112="",P112=""),"",IF(R112,(N110/R112)-1,""))</f>
        <v/>
      </c>
      <c r="T112" s="11"/>
      <c r="U112" s="233" t="str">
        <f>IF((R112-N110),T112/(R112-N110),"")</f>
        <v/>
      </c>
      <c r="V112" s="12"/>
      <c r="W112" s="79"/>
      <c r="X112" s="10"/>
      <c r="Y112" s="236">
        <f>L110*X112</f>
        <v>0</v>
      </c>
      <c r="Z112" s="237" t="str">
        <f>IF(Y112,(R112/Y112)-1,"")</f>
        <v/>
      </c>
      <c r="AA112" s="238" t="str">
        <f>IF(OR(X112="",W112=""),"",IF(Y112,(N110/Y112)-1,""))</f>
        <v/>
      </c>
    </row>
    <row r="113" spans="1:27" x14ac:dyDescent="0.3">
      <c r="A113" s="31">
        <f t="shared" si="0"/>
        <v>110</v>
      </c>
      <c r="B113" s="31" t="str">
        <f t="shared" si="36"/>
        <v>P</v>
      </c>
      <c r="C113" s="32" t="str">
        <f t="shared" si="37"/>
        <v>Performance ALOS #13</v>
      </c>
      <c r="D113" s="32" t="str">
        <f t="shared" si="3"/>
        <v>Asset Class Name</v>
      </c>
      <c r="E113" s="287"/>
      <c r="F113" s="307">
        <f t="shared" ref="F113:F115" si="47">F112</f>
        <v>0</v>
      </c>
      <c r="G113" s="300"/>
      <c r="H113" s="300"/>
      <c r="I113" s="300"/>
      <c r="J113" s="300"/>
      <c r="K113" s="300"/>
      <c r="L113" s="301"/>
      <c r="M113" s="290"/>
      <c r="N113" s="293"/>
      <c r="O113" s="9"/>
      <c r="P113" s="79"/>
      <c r="Q113" s="10"/>
      <c r="R113" s="227">
        <f>$L110*Q113</f>
        <v>0</v>
      </c>
      <c r="S113" s="226" t="str">
        <f>IF(OR(Q113="",P113=""),"",IF(R113,(N110/R113)-1,""))</f>
        <v/>
      </c>
      <c r="T113" s="11"/>
      <c r="U113" s="233" t="str">
        <f>IF((R113-N110),T113/(R113-N110),"")</f>
        <v/>
      </c>
      <c r="V113" s="12"/>
      <c r="W113" s="79"/>
      <c r="X113" s="10"/>
      <c r="Y113" s="236">
        <f>L110*X113</f>
        <v>0</v>
      </c>
      <c r="Z113" s="237" t="str">
        <f t="shared" ref="Z113" si="48">IF(Y113,(R113/Y113)-1,"")</f>
        <v/>
      </c>
      <c r="AA113" s="238" t="str">
        <f>IF(OR(X113="",W113=""),"",IF(Y113,(N110/Y113)-1,""))</f>
        <v/>
      </c>
    </row>
    <row r="114" spans="1:27" x14ac:dyDescent="0.3">
      <c r="A114" s="31">
        <f t="shared" si="0"/>
        <v>111</v>
      </c>
      <c r="B114" s="31" t="str">
        <f t="shared" si="36"/>
        <v>P</v>
      </c>
      <c r="C114" s="32" t="str">
        <f t="shared" si="37"/>
        <v>Performance ALOS #13</v>
      </c>
      <c r="D114" s="32" t="str">
        <f t="shared" si="3"/>
        <v>Asset Class Name</v>
      </c>
      <c r="E114" s="287"/>
      <c r="F114" s="307">
        <f t="shared" si="47"/>
        <v>0</v>
      </c>
      <c r="G114" s="300"/>
      <c r="H114" s="300"/>
      <c r="I114" s="300"/>
      <c r="J114" s="300"/>
      <c r="K114" s="300"/>
      <c r="L114" s="301"/>
      <c r="M114" s="290"/>
      <c r="N114" s="293"/>
      <c r="O114" s="9"/>
      <c r="P114" s="79"/>
      <c r="Q114" s="10"/>
      <c r="R114" s="227">
        <f>$L110*Q114</f>
        <v>0</v>
      </c>
      <c r="S114" s="226" t="str">
        <f>IF(OR(Q114="",P114=""),"",IF(R114,(N110/R114)-1,""))</f>
        <v/>
      </c>
      <c r="T114" s="11"/>
      <c r="U114" s="250" t="str">
        <f>IF((R114-N110),T114/(R114-N110),"")</f>
        <v/>
      </c>
      <c r="V114" s="12"/>
      <c r="W114" s="79"/>
      <c r="X114" s="10"/>
      <c r="Y114" s="236">
        <f>L110*X114</f>
        <v>0</v>
      </c>
      <c r="Z114" s="237" t="str">
        <f>IF(Y114,(R114/Y114)-1,"")</f>
        <v/>
      </c>
      <c r="AA114" s="238" t="str">
        <f>IF(OR(X114="",W114=""),"",IF(Y114,(N110/Y114)-1,""))</f>
        <v/>
      </c>
    </row>
    <row r="115" spans="1:27" ht="15" thickBot="1" x14ac:dyDescent="0.35">
      <c r="A115" s="31">
        <f t="shared" si="0"/>
        <v>112</v>
      </c>
      <c r="B115" s="31" t="str">
        <f t="shared" si="36"/>
        <v>P</v>
      </c>
      <c r="C115" s="32" t="str">
        <f t="shared" si="37"/>
        <v>Performance ALOS #13</v>
      </c>
      <c r="D115" s="32" t="str">
        <f t="shared" si="3"/>
        <v>Asset Class Name</v>
      </c>
      <c r="E115" s="288"/>
      <c r="F115" s="308">
        <f t="shared" si="47"/>
        <v>0</v>
      </c>
      <c r="G115" s="302"/>
      <c r="H115" s="302"/>
      <c r="I115" s="302"/>
      <c r="J115" s="302"/>
      <c r="K115" s="302"/>
      <c r="L115" s="303"/>
      <c r="M115" s="290"/>
      <c r="N115" s="293"/>
      <c r="O115" s="13"/>
      <c r="P115" s="80"/>
      <c r="Q115" s="14"/>
      <c r="R115" s="228">
        <f>$L110*Q115</f>
        <v>0</v>
      </c>
      <c r="S115" s="248" t="str">
        <f>IF(OR(Q115="",P115=""),"",IF(R115,(N110/R115)-1,""))</f>
        <v/>
      </c>
      <c r="T115" s="15"/>
      <c r="U115" s="251" t="str">
        <f>IF((R115-N110),T115/(R115-N110),"")</f>
        <v/>
      </c>
      <c r="V115" s="16"/>
      <c r="W115" s="80"/>
      <c r="X115" s="14"/>
      <c r="Y115" s="239">
        <f>L110*X115</f>
        <v>0</v>
      </c>
      <c r="Z115" s="240" t="str">
        <f t="shared" ref="Z115" si="49">IF(Y115,(R115/Y115)-1,"")</f>
        <v/>
      </c>
      <c r="AA115" s="252" t="str">
        <f>IF(OR(X115="",W115=""),"",IF(Y115,(N110/Y115)-1,""))</f>
        <v/>
      </c>
    </row>
    <row r="116" spans="1:27" ht="15" thickBot="1" x14ac:dyDescent="0.35">
      <c r="A116" s="31">
        <f t="shared" si="0"/>
        <v>113</v>
      </c>
      <c r="B116" s="31" t="str">
        <f t="shared" si="36"/>
        <v>AP</v>
      </c>
      <c r="C116" s="32" t="str">
        <f t="shared" si="37"/>
        <v>ALOS #13 Average Performance Risks and Total Costs</v>
      </c>
      <c r="D116" s="32" t="str">
        <f t="shared" si="3"/>
        <v>Asset Class Name</v>
      </c>
      <c r="E116" s="18" t="str">
        <f>F116</f>
        <v>ALOS #13 Average Performance Risks and Total Costs</v>
      </c>
      <c r="F116" s="309" t="s">
        <v>208</v>
      </c>
      <c r="G116" s="304"/>
      <c r="H116" s="304"/>
      <c r="I116" s="304"/>
      <c r="J116" s="304"/>
      <c r="K116" s="304"/>
      <c r="L116" s="305"/>
      <c r="M116" s="291"/>
      <c r="N116" s="294"/>
      <c r="O116" s="153"/>
      <c r="P116" s="224">
        <f>SUM(P111:P115)</f>
        <v>0</v>
      </c>
      <c r="Q116" s="153"/>
      <c r="R116" s="249">
        <f>R111*P111+R112*P112+R113*P113+R114*P114+R115*P115</f>
        <v>0</v>
      </c>
      <c r="S116" s="230" t="str">
        <f>IF(R116,(N110/R116)-1,"")</f>
        <v/>
      </c>
      <c r="T116" s="245">
        <f>SUM(T111:T115)</f>
        <v>0</v>
      </c>
      <c r="U116" s="235" t="str">
        <f>IF((R116-N110),T116/(R116-N110),"")</f>
        <v/>
      </c>
      <c r="V116" s="244">
        <f>SUM(V111:V115)</f>
        <v>0</v>
      </c>
      <c r="W116" s="82">
        <f>SUM(W111:W115)</f>
        <v>0</v>
      </c>
      <c r="X116" s="212"/>
      <c r="Y116" s="253">
        <f>Y111*W111+Y112*W112+Y113*W113+Y114*W114+Y115*W115</f>
        <v>0</v>
      </c>
      <c r="Z116" s="242" t="str">
        <f>IF(Y116,(R116/Y116)-1,"")</f>
        <v/>
      </c>
      <c r="AA116" s="243" t="str">
        <f>IF(Y116,(N110/Y116)-1,"")</f>
        <v/>
      </c>
    </row>
    <row r="117" spans="1:27" ht="15" thickBot="1" x14ac:dyDescent="0.35">
      <c r="A117" s="31">
        <f t="shared" si="0"/>
        <v>114</v>
      </c>
      <c r="B117" s="31" t="str">
        <f t="shared" si="36"/>
        <v>P</v>
      </c>
      <c r="C117" s="32" t="str">
        <f t="shared" si="37"/>
        <v>Performance ALOS #14</v>
      </c>
      <c r="D117" s="32" t="str">
        <f t="shared" si="3"/>
        <v>Asset Class Name</v>
      </c>
      <c r="E117" s="286" t="s">
        <v>49</v>
      </c>
      <c r="F117" s="216" t="s">
        <v>209</v>
      </c>
      <c r="G117" s="6"/>
      <c r="H117" s="7"/>
      <c r="I117" s="7"/>
      <c r="J117" s="7"/>
      <c r="K117" s="8"/>
      <c r="L117" s="221">
        <f>SUM(G117:K117)</f>
        <v>0</v>
      </c>
      <c r="M117" s="289"/>
      <c r="N117" s="292">
        <f>M117*L117</f>
        <v>0</v>
      </c>
      <c r="O117" s="295"/>
      <c r="P117" s="296"/>
      <c r="Q117" s="296"/>
      <c r="R117" s="296"/>
      <c r="S117" s="296"/>
      <c r="T117" s="296"/>
      <c r="U117" s="296"/>
      <c r="V117" s="296"/>
      <c r="W117" s="296"/>
      <c r="X117" s="296"/>
      <c r="Y117" s="296"/>
      <c r="Z117" s="296"/>
      <c r="AA117" s="297"/>
    </row>
    <row r="118" spans="1:27" x14ac:dyDescent="0.3">
      <c r="A118" s="31">
        <f t="shared" si="0"/>
        <v>115</v>
      </c>
      <c r="B118" s="31" t="str">
        <f t="shared" si="36"/>
        <v>P</v>
      </c>
      <c r="C118" s="32" t="str">
        <f t="shared" si="37"/>
        <v>Performance ALOS #14</v>
      </c>
      <c r="D118" s="32" t="str">
        <f t="shared" si="3"/>
        <v>Asset Class Name</v>
      </c>
      <c r="E118" s="287"/>
      <c r="F118" s="306"/>
      <c r="G118" s="298"/>
      <c r="H118" s="298"/>
      <c r="I118" s="298"/>
      <c r="J118" s="298"/>
      <c r="K118" s="298"/>
      <c r="L118" s="299"/>
      <c r="M118" s="290"/>
      <c r="N118" s="293"/>
      <c r="O118" s="9"/>
      <c r="P118" s="79"/>
      <c r="Q118" s="10"/>
      <c r="R118" s="247">
        <f>$L117*Q118</f>
        <v>0</v>
      </c>
      <c r="S118" s="226" t="str">
        <f>IF(OR(Q118="",P118=""),"",IF(R118,(N117/R118)-1,""))</f>
        <v/>
      </c>
      <c r="T118" s="11"/>
      <c r="U118" s="250" t="str">
        <f>IF((R118-N117),T118/(R118-N117),"")</f>
        <v/>
      </c>
      <c r="V118" s="12"/>
      <c r="W118" s="79"/>
      <c r="X118" s="10"/>
      <c r="Y118" s="236">
        <f>L117*X118</f>
        <v>0</v>
      </c>
      <c r="Z118" s="237" t="str">
        <f>IF(Y118,(R118/Y118)-1,"")</f>
        <v/>
      </c>
      <c r="AA118" s="238" t="str">
        <f>IF(OR(X118="",W118=""),"",IF(Y118,(N117/Y118)-1,""))</f>
        <v/>
      </c>
    </row>
    <row r="119" spans="1:27" x14ac:dyDescent="0.3">
      <c r="A119" s="31">
        <f t="shared" si="0"/>
        <v>116</v>
      </c>
      <c r="B119" s="31" t="str">
        <f t="shared" si="36"/>
        <v>P</v>
      </c>
      <c r="C119" s="32" t="str">
        <f t="shared" si="37"/>
        <v>Performance ALOS #14</v>
      </c>
      <c r="D119" s="32" t="str">
        <f t="shared" si="3"/>
        <v>Asset Class Name</v>
      </c>
      <c r="E119" s="287"/>
      <c r="F119" s="307">
        <f>F118</f>
        <v>0</v>
      </c>
      <c r="G119" s="300"/>
      <c r="H119" s="300"/>
      <c r="I119" s="300"/>
      <c r="J119" s="300"/>
      <c r="K119" s="300"/>
      <c r="L119" s="301"/>
      <c r="M119" s="290"/>
      <c r="N119" s="293"/>
      <c r="O119" s="9"/>
      <c r="P119" s="79"/>
      <c r="Q119" s="10"/>
      <c r="R119" s="227">
        <f>$L117*Q119</f>
        <v>0</v>
      </c>
      <c r="S119" s="226" t="str">
        <f>IF(OR(Q119="",P119=""),"",IF(R119,(N117/R119)-1,""))</f>
        <v/>
      </c>
      <c r="T119" s="11"/>
      <c r="U119" s="233" t="str">
        <f>IF((R119-N117),T119/(R119-N117),"")</f>
        <v/>
      </c>
      <c r="V119" s="12"/>
      <c r="W119" s="79"/>
      <c r="X119" s="10"/>
      <c r="Y119" s="236">
        <f>L117*X119</f>
        <v>0</v>
      </c>
      <c r="Z119" s="237" t="str">
        <f>IF(Y119,(R119/Y119)-1,"")</f>
        <v/>
      </c>
      <c r="AA119" s="238" t="str">
        <f>IF(OR(X119="",W119=""),"",IF(Y119,(N117/Y119)-1,""))</f>
        <v/>
      </c>
    </row>
    <row r="120" spans="1:27" x14ac:dyDescent="0.3">
      <c r="A120" s="31">
        <f t="shared" si="0"/>
        <v>117</v>
      </c>
      <c r="B120" s="31" t="str">
        <f t="shared" si="36"/>
        <v>P</v>
      </c>
      <c r="C120" s="32" t="str">
        <f t="shared" si="37"/>
        <v>Performance ALOS #14</v>
      </c>
      <c r="D120" s="32" t="str">
        <f t="shared" si="3"/>
        <v>Asset Class Name</v>
      </c>
      <c r="E120" s="287"/>
      <c r="F120" s="307">
        <f t="shared" ref="F120:F122" si="50">F119</f>
        <v>0</v>
      </c>
      <c r="G120" s="300"/>
      <c r="H120" s="300"/>
      <c r="I120" s="300"/>
      <c r="J120" s="300"/>
      <c r="K120" s="300"/>
      <c r="L120" s="301"/>
      <c r="M120" s="290"/>
      <c r="N120" s="293"/>
      <c r="O120" s="9"/>
      <c r="P120" s="79"/>
      <c r="Q120" s="10"/>
      <c r="R120" s="227">
        <f>$L117*Q120</f>
        <v>0</v>
      </c>
      <c r="S120" s="226" t="str">
        <f>IF(OR(Q120="",P120=""),"",IF(R120,(N117/R120)-1,""))</f>
        <v/>
      </c>
      <c r="T120" s="11"/>
      <c r="U120" s="233" t="str">
        <f>IF((R120-N117),T120/(R120-N117),"")</f>
        <v/>
      </c>
      <c r="V120" s="12"/>
      <c r="W120" s="79"/>
      <c r="X120" s="10"/>
      <c r="Y120" s="236">
        <f>L117*X120</f>
        <v>0</v>
      </c>
      <c r="Z120" s="237" t="str">
        <f>IF(Y120,(R120/Y120)-1,"")</f>
        <v/>
      </c>
      <c r="AA120" s="238" t="str">
        <f>IF(OR(X120="",W120=""),"",IF(Y120,(N117/Y120)-1,""))</f>
        <v/>
      </c>
    </row>
    <row r="121" spans="1:27" x14ac:dyDescent="0.3">
      <c r="A121" s="31">
        <f t="shared" si="0"/>
        <v>118</v>
      </c>
      <c r="B121" s="31" t="str">
        <f t="shared" si="36"/>
        <v>P</v>
      </c>
      <c r="C121" s="32" t="str">
        <f t="shared" si="37"/>
        <v>Performance ALOS #14</v>
      </c>
      <c r="D121" s="32" t="str">
        <f t="shared" si="3"/>
        <v>Asset Class Name</v>
      </c>
      <c r="E121" s="287"/>
      <c r="F121" s="307">
        <f t="shared" si="50"/>
        <v>0</v>
      </c>
      <c r="G121" s="300"/>
      <c r="H121" s="300"/>
      <c r="I121" s="300"/>
      <c r="J121" s="300"/>
      <c r="K121" s="300"/>
      <c r="L121" s="301"/>
      <c r="M121" s="290"/>
      <c r="N121" s="293"/>
      <c r="O121" s="9"/>
      <c r="P121" s="79"/>
      <c r="Q121" s="10"/>
      <c r="R121" s="227">
        <f>$L117*Q121</f>
        <v>0</v>
      </c>
      <c r="S121" s="226" t="str">
        <f>IF(OR(Q121="",P121=""),"",IF(R121,(N117/R121)-1,""))</f>
        <v/>
      </c>
      <c r="T121" s="11"/>
      <c r="U121" s="250" t="str">
        <f>IF((R121-N117),T121/(R121-N117),"")</f>
        <v/>
      </c>
      <c r="V121" s="12"/>
      <c r="W121" s="79"/>
      <c r="X121" s="10"/>
      <c r="Y121" s="236">
        <f>L117*X121</f>
        <v>0</v>
      </c>
      <c r="Z121" s="237" t="str">
        <f>IF(Y121,(R121/Y121)-1,"")</f>
        <v/>
      </c>
      <c r="AA121" s="238" t="str">
        <f>IF(OR(X121="",W121=""),"",IF(Y121,(N117/Y121)-1,""))</f>
        <v/>
      </c>
    </row>
    <row r="122" spans="1:27" ht="15" thickBot="1" x14ac:dyDescent="0.35">
      <c r="A122" s="31">
        <f t="shared" si="0"/>
        <v>119</v>
      </c>
      <c r="B122" s="31" t="str">
        <f t="shared" si="36"/>
        <v>P</v>
      </c>
      <c r="C122" s="32" t="str">
        <f t="shared" si="37"/>
        <v>Performance ALOS #14</v>
      </c>
      <c r="D122" s="32" t="str">
        <f t="shared" si="3"/>
        <v>Asset Class Name</v>
      </c>
      <c r="E122" s="288"/>
      <c r="F122" s="308">
        <f t="shared" si="50"/>
        <v>0</v>
      </c>
      <c r="G122" s="302"/>
      <c r="H122" s="302"/>
      <c r="I122" s="302"/>
      <c r="J122" s="302"/>
      <c r="K122" s="302"/>
      <c r="L122" s="303"/>
      <c r="M122" s="290"/>
      <c r="N122" s="293"/>
      <c r="O122" s="13"/>
      <c r="P122" s="80"/>
      <c r="Q122" s="14"/>
      <c r="R122" s="228">
        <f>$L117*Q122</f>
        <v>0</v>
      </c>
      <c r="S122" s="248" t="str">
        <f>IF(OR(Q122="",P122=""),"",IF(R122,(N117/R122)-1,""))</f>
        <v/>
      </c>
      <c r="T122" s="15"/>
      <c r="U122" s="251" t="str">
        <f>IF((R122-N117),T122/(R122-N117),"")</f>
        <v/>
      </c>
      <c r="V122" s="16"/>
      <c r="W122" s="80"/>
      <c r="X122" s="14"/>
      <c r="Y122" s="239">
        <f>L117*X122</f>
        <v>0</v>
      </c>
      <c r="Z122" s="240" t="str">
        <f t="shared" ref="Z122" si="51">IF(Y122,(R122/Y122)-1,"")</f>
        <v/>
      </c>
      <c r="AA122" s="252" t="str">
        <f>IF(OR(X122="",W122=""),"",IF(Y122,(N117/Y122)-1,""))</f>
        <v/>
      </c>
    </row>
    <row r="123" spans="1:27" ht="15" thickBot="1" x14ac:dyDescent="0.35">
      <c r="A123" s="31">
        <f t="shared" si="0"/>
        <v>120</v>
      </c>
      <c r="B123" s="31" t="str">
        <f t="shared" si="36"/>
        <v>AP</v>
      </c>
      <c r="C123" s="32" t="str">
        <f t="shared" si="37"/>
        <v>ALOS #14 Average Performance Risks and Total Costs</v>
      </c>
      <c r="D123" s="32" t="str">
        <f t="shared" si="3"/>
        <v>Asset Class Name</v>
      </c>
      <c r="E123" s="18" t="str">
        <f>F123</f>
        <v>ALOS #14 Average Performance Risks and Total Costs</v>
      </c>
      <c r="F123" s="309" t="s">
        <v>210</v>
      </c>
      <c r="G123" s="304"/>
      <c r="H123" s="304"/>
      <c r="I123" s="304"/>
      <c r="J123" s="304"/>
      <c r="K123" s="304"/>
      <c r="L123" s="305"/>
      <c r="M123" s="291"/>
      <c r="N123" s="294"/>
      <c r="O123" s="153"/>
      <c r="P123" s="224">
        <f>SUM(P118:P122)</f>
        <v>0</v>
      </c>
      <c r="Q123" s="153"/>
      <c r="R123" s="249">
        <f>R118*P118+R119*P119+R120*P120+R121*P121+R122*P122</f>
        <v>0</v>
      </c>
      <c r="S123" s="230" t="str">
        <f>IF(R123,(N117/R123)-1,"")</f>
        <v/>
      </c>
      <c r="T123" s="245">
        <f>SUM(T118:T122)</f>
        <v>0</v>
      </c>
      <c r="U123" s="235" t="str">
        <f>IF((R123-N117),T123/(R123-N117),"")</f>
        <v/>
      </c>
      <c r="V123" s="244">
        <f>SUM(V118:V122)</f>
        <v>0</v>
      </c>
      <c r="W123" s="82">
        <f>SUM(W118:W122)</f>
        <v>0</v>
      </c>
      <c r="X123" s="212"/>
      <c r="Y123" s="253">
        <f>Y118*W118+Y119*W119+Y120*W120+Y121*W121+Y122*W122</f>
        <v>0</v>
      </c>
      <c r="Z123" s="242" t="str">
        <f>IF(Y123,(R123/Y123)-1,"")</f>
        <v/>
      </c>
      <c r="AA123" s="243" t="str">
        <f>IF(Y123,(N117/Y123)-1,"")</f>
        <v/>
      </c>
    </row>
    <row r="124" spans="1:27" ht="15" thickBot="1" x14ac:dyDescent="0.35">
      <c r="A124" s="31">
        <f t="shared" si="0"/>
        <v>121</v>
      </c>
      <c r="B124" s="31" t="str">
        <f t="shared" si="36"/>
        <v>P</v>
      </c>
      <c r="C124" s="32" t="str">
        <f t="shared" si="37"/>
        <v>Performance ALOS #15</v>
      </c>
      <c r="D124" s="32" t="str">
        <f t="shared" si="3"/>
        <v>Asset Class Name</v>
      </c>
      <c r="E124" s="286" t="s">
        <v>49</v>
      </c>
      <c r="F124" s="216" t="s">
        <v>211</v>
      </c>
      <c r="G124" s="6"/>
      <c r="H124" s="7"/>
      <c r="I124" s="7"/>
      <c r="J124" s="7"/>
      <c r="K124" s="8"/>
      <c r="L124" s="221">
        <f>SUM(G124:K124)</f>
        <v>0</v>
      </c>
      <c r="M124" s="289"/>
      <c r="N124" s="292">
        <f>M124*L124</f>
        <v>0</v>
      </c>
      <c r="O124" s="295"/>
      <c r="P124" s="296"/>
      <c r="Q124" s="296"/>
      <c r="R124" s="296"/>
      <c r="S124" s="296"/>
      <c r="T124" s="296"/>
      <c r="U124" s="296"/>
      <c r="V124" s="296"/>
      <c r="W124" s="296"/>
      <c r="X124" s="296"/>
      <c r="Y124" s="296"/>
      <c r="Z124" s="296"/>
      <c r="AA124" s="297"/>
    </row>
    <row r="125" spans="1:27" x14ac:dyDescent="0.3">
      <c r="A125" s="31">
        <f t="shared" si="0"/>
        <v>122</v>
      </c>
      <c r="B125" s="31" t="str">
        <f t="shared" si="36"/>
        <v>P</v>
      </c>
      <c r="C125" s="32" t="str">
        <f t="shared" si="37"/>
        <v>Performance ALOS #15</v>
      </c>
      <c r="D125" s="32" t="str">
        <f t="shared" si="3"/>
        <v>Asset Class Name</v>
      </c>
      <c r="E125" s="287"/>
      <c r="F125" s="306"/>
      <c r="G125" s="298"/>
      <c r="H125" s="298"/>
      <c r="I125" s="298"/>
      <c r="J125" s="298"/>
      <c r="K125" s="298"/>
      <c r="L125" s="299"/>
      <c r="M125" s="290"/>
      <c r="N125" s="293"/>
      <c r="O125" s="9"/>
      <c r="P125" s="79"/>
      <c r="Q125" s="10"/>
      <c r="R125" s="247">
        <f>$L124*Q125</f>
        <v>0</v>
      </c>
      <c r="S125" s="226" t="str">
        <f>IF(OR(Q125="",P125=""),"",IF(R125,(N124/R125)-1,""))</f>
        <v/>
      </c>
      <c r="T125" s="11"/>
      <c r="U125" s="250" t="str">
        <f>IF((R125-N124),T125/(R125-N124),"")</f>
        <v/>
      </c>
      <c r="V125" s="12"/>
      <c r="W125" s="79"/>
      <c r="X125" s="10"/>
      <c r="Y125" s="236">
        <f>L124*X125</f>
        <v>0</v>
      </c>
      <c r="Z125" s="237" t="str">
        <f>IF(Y125,(R125/Y125)-1,"")</f>
        <v/>
      </c>
      <c r="AA125" s="238" t="str">
        <f>IF(OR(X125="",W125=""),"",IF(Y125,(N124/Y125)-1,""))</f>
        <v/>
      </c>
    </row>
    <row r="126" spans="1:27" x14ac:dyDescent="0.3">
      <c r="A126" s="31">
        <f t="shared" si="0"/>
        <v>123</v>
      </c>
      <c r="B126" s="31" t="str">
        <f t="shared" si="36"/>
        <v>P</v>
      </c>
      <c r="C126" s="32" t="str">
        <f t="shared" si="37"/>
        <v>Performance ALOS #15</v>
      </c>
      <c r="D126" s="32" t="str">
        <f t="shared" si="3"/>
        <v>Asset Class Name</v>
      </c>
      <c r="E126" s="287"/>
      <c r="F126" s="307">
        <f>F125</f>
        <v>0</v>
      </c>
      <c r="G126" s="300"/>
      <c r="H126" s="300"/>
      <c r="I126" s="300"/>
      <c r="J126" s="300"/>
      <c r="K126" s="300"/>
      <c r="L126" s="301"/>
      <c r="M126" s="290"/>
      <c r="N126" s="293"/>
      <c r="O126" s="9"/>
      <c r="P126" s="79"/>
      <c r="Q126" s="10"/>
      <c r="R126" s="227">
        <f>$L124*Q126</f>
        <v>0</v>
      </c>
      <c r="S126" s="226" t="str">
        <f>IF(OR(Q126="",P126=""),"",IF(R126,(N124/R126)-1,""))</f>
        <v/>
      </c>
      <c r="T126" s="11"/>
      <c r="U126" s="233" t="str">
        <f>IF((R126-N124),T126/(R126-N124),"")</f>
        <v/>
      </c>
      <c r="V126" s="12"/>
      <c r="W126" s="79"/>
      <c r="X126" s="10"/>
      <c r="Y126" s="236">
        <f>L124*X126</f>
        <v>0</v>
      </c>
      <c r="Z126" s="237" t="str">
        <f>IF(Y126,(R126/Y126)-1,"")</f>
        <v/>
      </c>
      <c r="AA126" s="238" t="str">
        <f>IF(OR(X126="",W126=""),"",IF(Y126,(N124/Y126)-1,""))</f>
        <v/>
      </c>
    </row>
    <row r="127" spans="1:27" x14ac:dyDescent="0.3">
      <c r="A127" s="31">
        <f t="shared" si="0"/>
        <v>124</v>
      </c>
      <c r="B127" s="31" t="str">
        <f t="shared" si="36"/>
        <v>P</v>
      </c>
      <c r="C127" s="32" t="str">
        <f t="shared" si="37"/>
        <v>Performance ALOS #15</v>
      </c>
      <c r="D127" s="32" t="str">
        <f t="shared" si="3"/>
        <v>Asset Class Name</v>
      </c>
      <c r="E127" s="287"/>
      <c r="F127" s="307">
        <f t="shared" ref="F127:F129" si="52">F126</f>
        <v>0</v>
      </c>
      <c r="G127" s="300"/>
      <c r="H127" s="300"/>
      <c r="I127" s="300"/>
      <c r="J127" s="300"/>
      <c r="K127" s="300"/>
      <c r="L127" s="301"/>
      <c r="M127" s="290"/>
      <c r="N127" s="293"/>
      <c r="O127" s="9"/>
      <c r="P127" s="79"/>
      <c r="Q127" s="10"/>
      <c r="R127" s="227">
        <f>$L124*Q127</f>
        <v>0</v>
      </c>
      <c r="S127" s="226" t="str">
        <f>IF(OR(Q127="",P127=""),"",IF(R127,(N124/R127)-1,""))</f>
        <v/>
      </c>
      <c r="T127" s="11"/>
      <c r="U127" s="233" t="str">
        <f>IF((R127-N124),T127/(R127-N124),"")</f>
        <v/>
      </c>
      <c r="V127" s="12"/>
      <c r="W127" s="79"/>
      <c r="X127" s="10"/>
      <c r="Y127" s="236">
        <f>L124*X127</f>
        <v>0</v>
      </c>
      <c r="Z127" s="237" t="str">
        <f>IF(Y127,(R127/Y127)-1,"")</f>
        <v/>
      </c>
      <c r="AA127" s="238" t="str">
        <f>IF(OR(X127="",W127=""),"",IF(Y127,(N124/Y127)-1,""))</f>
        <v/>
      </c>
    </row>
    <row r="128" spans="1:27" x14ac:dyDescent="0.3">
      <c r="A128" s="31">
        <f t="shared" si="0"/>
        <v>125</v>
      </c>
      <c r="B128" s="31" t="str">
        <f t="shared" si="36"/>
        <v>P</v>
      </c>
      <c r="C128" s="32" t="str">
        <f t="shared" si="37"/>
        <v>Performance ALOS #15</v>
      </c>
      <c r="D128" s="32" t="str">
        <f t="shared" si="3"/>
        <v>Asset Class Name</v>
      </c>
      <c r="E128" s="287"/>
      <c r="F128" s="307">
        <f t="shared" si="52"/>
        <v>0</v>
      </c>
      <c r="G128" s="300"/>
      <c r="H128" s="300"/>
      <c r="I128" s="300"/>
      <c r="J128" s="300"/>
      <c r="K128" s="300"/>
      <c r="L128" s="301"/>
      <c r="M128" s="290"/>
      <c r="N128" s="293"/>
      <c r="O128" s="9"/>
      <c r="P128" s="79"/>
      <c r="Q128" s="10"/>
      <c r="R128" s="227">
        <f>$L124*Q128</f>
        <v>0</v>
      </c>
      <c r="S128" s="226" t="str">
        <f>IF(OR(Q128="",P128=""),"",IF(R128,(N124/R128)-1,""))</f>
        <v/>
      </c>
      <c r="T128" s="11"/>
      <c r="U128" s="250" t="str">
        <f>IF((R128-N124),T128/(R128-N124),"")</f>
        <v/>
      </c>
      <c r="V128" s="12"/>
      <c r="W128" s="79"/>
      <c r="X128" s="10"/>
      <c r="Y128" s="236">
        <f>L124*X128</f>
        <v>0</v>
      </c>
      <c r="Z128" s="237" t="str">
        <f>IF(Y128,(R128/Y128)-1,"")</f>
        <v/>
      </c>
      <c r="AA128" s="238" t="str">
        <f>IF(OR(X128="",W128=""),"",IF(Y128,(N124/Y128)-1,""))</f>
        <v/>
      </c>
    </row>
    <row r="129" spans="1:27" ht="15" thickBot="1" x14ac:dyDescent="0.35">
      <c r="A129" s="31">
        <f t="shared" si="0"/>
        <v>126</v>
      </c>
      <c r="B129" s="31" t="str">
        <f t="shared" si="36"/>
        <v>P</v>
      </c>
      <c r="C129" s="32" t="str">
        <f t="shared" si="37"/>
        <v>Performance ALOS #15</v>
      </c>
      <c r="D129" s="32" t="str">
        <f t="shared" si="3"/>
        <v>Asset Class Name</v>
      </c>
      <c r="E129" s="288"/>
      <c r="F129" s="308">
        <f t="shared" si="52"/>
        <v>0</v>
      </c>
      <c r="G129" s="302"/>
      <c r="H129" s="302"/>
      <c r="I129" s="302"/>
      <c r="J129" s="302"/>
      <c r="K129" s="302"/>
      <c r="L129" s="303"/>
      <c r="M129" s="290"/>
      <c r="N129" s="293"/>
      <c r="O129" s="13"/>
      <c r="P129" s="80"/>
      <c r="Q129" s="14"/>
      <c r="R129" s="228">
        <f>$L124*Q129</f>
        <v>0</v>
      </c>
      <c r="S129" s="248" t="str">
        <f>IF(OR(Q129="",P129=""),"",IF(R129,(N124/R129)-1,""))</f>
        <v/>
      </c>
      <c r="T129" s="15"/>
      <c r="U129" s="251" t="str">
        <f>IF((R129-N124),T129/(R129-N124),"")</f>
        <v/>
      </c>
      <c r="V129" s="16"/>
      <c r="W129" s="80"/>
      <c r="X129" s="14"/>
      <c r="Y129" s="239">
        <f>L124*X129</f>
        <v>0</v>
      </c>
      <c r="Z129" s="240" t="str">
        <f t="shared" ref="Z129" si="53">IF(Y129,(R129/Y129)-1,"")</f>
        <v/>
      </c>
      <c r="AA129" s="252" t="str">
        <f>IF(OR(X129="",W129=""),"",IF(Y129,(N124/Y129)-1,""))</f>
        <v/>
      </c>
    </row>
    <row r="130" spans="1:27" ht="15" thickBot="1" x14ac:dyDescent="0.35">
      <c r="A130" s="31">
        <f t="shared" ref="A130:A139" si="54">A129+1</f>
        <v>127</v>
      </c>
      <c r="B130" s="31" t="str">
        <f t="shared" si="36"/>
        <v>AP</v>
      </c>
      <c r="C130" s="32" t="str">
        <f t="shared" si="37"/>
        <v>ALOS #15 Average Performance Risks and Total Costs</v>
      </c>
      <c r="D130" s="32" t="str">
        <f t="shared" ref="D130:D139" si="55">D129</f>
        <v>Asset Class Name</v>
      </c>
      <c r="E130" s="18" t="str">
        <f>F130</f>
        <v>ALOS #15 Average Performance Risks and Total Costs</v>
      </c>
      <c r="F130" s="309" t="s">
        <v>212</v>
      </c>
      <c r="G130" s="304"/>
      <c r="H130" s="304"/>
      <c r="I130" s="304"/>
      <c r="J130" s="304"/>
      <c r="K130" s="304"/>
      <c r="L130" s="305"/>
      <c r="M130" s="291"/>
      <c r="N130" s="294"/>
      <c r="O130" s="153"/>
      <c r="P130" s="224">
        <f>SUM(P125:P129)</f>
        <v>0</v>
      </c>
      <c r="Q130" s="153"/>
      <c r="R130" s="249">
        <f>R125*P125+R126*P126+R127*P127+R128*P128+R129*P129</f>
        <v>0</v>
      </c>
      <c r="S130" s="230" t="str">
        <f>IF(R130,(N124/R130)-1,"")</f>
        <v/>
      </c>
      <c r="T130" s="245">
        <f>SUM(T125:T129)</f>
        <v>0</v>
      </c>
      <c r="U130" s="235" t="str">
        <f>IF((R130-N124),T130/(R130-N124),"")</f>
        <v/>
      </c>
      <c r="V130" s="244">
        <f>SUM(V125:V129)</f>
        <v>0</v>
      </c>
      <c r="W130" s="82">
        <f>SUM(W125:W129)</f>
        <v>0</v>
      </c>
      <c r="X130" s="212"/>
      <c r="Y130" s="253">
        <f>Y125*W125+Y126*W126+Y127*W127+Y128*W128+Y129*W129</f>
        <v>0</v>
      </c>
      <c r="Z130" s="242" t="str">
        <f>IF(Y130,(R130/Y130)-1,"")</f>
        <v/>
      </c>
      <c r="AA130" s="243" t="str">
        <f>IF(Y130,(N124/Y130)-1,"")</f>
        <v/>
      </c>
    </row>
    <row r="131" spans="1:27" ht="15" thickBot="1" x14ac:dyDescent="0.35">
      <c r="A131" s="31">
        <f t="shared" si="54"/>
        <v>128</v>
      </c>
      <c r="B131" s="31" t="str">
        <f t="shared" si="36"/>
        <v>P</v>
      </c>
      <c r="C131" s="32" t="str">
        <f t="shared" si="37"/>
        <v>Performance ALOS #16</v>
      </c>
      <c r="D131" s="32" t="str">
        <f t="shared" si="55"/>
        <v>Asset Class Name</v>
      </c>
      <c r="E131" s="286" t="s">
        <v>49</v>
      </c>
      <c r="F131" s="217" t="s">
        <v>213</v>
      </c>
      <c r="G131" s="6"/>
      <c r="H131" s="7"/>
      <c r="I131" s="7"/>
      <c r="J131" s="7"/>
      <c r="K131" s="8"/>
      <c r="L131" s="221">
        <f>SUM(G131:K131)</f>
        <v>0</v>
      </c>
      <c r="M131" s="289"/>
      <c r="N131" s="292">
        <f>M131*L131</f>
        <v>0</v>
      </c>
      <c r="O131" s="295"/>
      <c r="P131" s="296"/>
      <c r="Q131" s="296"/>
      <c r="R131" s="296"/>
      <c r="S131" s="296"/>
      <c r="T131" s="296"/>
      <c r="U131" s="296"/>
      <c r="V131" s="296"/>
      <c r="W131" s="296"/>
      <c r="X131" s="296"/>
      <c r="Y131" s="296"/>
      <c r="Z131" s="296"/>
      <c r="AA131" s="297"/>
    </row>
    <row r="132" spans="1:27" x14ac:dyDescent="0.3">
      <c r="A132" s="31">
        <f t="shared" si="54"/>
        <v>129</v>
      </c>
      <c r="B132" s="31" t="str">
        <f t="shared" si="36"/>
        <v>P</v>
      </c>
      <c r="C132" s="32" t="str">
        <f t="shared" si="37"/>
        <v>Performance ALOS #16</v>
      </c>
      <c r="D132" s="32" t="str">
        <f t="shared" si="55"/>
        <v>Asset Class Name</v>
      </c>
      <c r="E132" s="287"/>
      <c r="F132" s="298"/>
      <c r="G132" s="298"/>
      <c r="H132" s="298"/>
      <c r="I132" s="298"/>
      <c r="J132" s="298"/>
      <c r="K132" s="298"/>
      <c r="L132" s="299"/>
      <c r="M132" s="290"/>
      <c r="N132" s="293"/>
      <c r="O132" s="9"/>
      <c r="P132" s="79"/>
      <c r="Q132" s="10"/>
      <c r="R132" s="247">
        <f>$L131*Q132</f>
        <v>0</v>
      </c>
      <c r="S132" s="226" t="str">
        <f>IF(OR(Q132="",P132=""),"",IF(R132,(N131/R132)-1,""))</f>
        <v/>
      </c>
      <c r="T132" s="11"/>
      <c r="U132" s="250" t="str">
        <f>IF((R132-N131),T132/(R132-N131),"")</f>
        <v/>
      </c>
      <c r="V132" s="12"/>
      <c r="W132" s="79"/>
      <c r="X132" s="10"/>
      <c r="Y132" s="236">
        <f>L131*X132</f>
        <v>0</v>
      </c>
      <c r="Z132" s="237" t="str">
        <f>IF(Y132,(R132/Y132)-1,"")</f>
        <v/>
      </c>
      <c r="AA132" s="238" t="str">
        <f>IF(OR(X132="",W132=""),"",IF(Y132,(N131/Y132)-1,""))</f>
        <v/>
      </c>
    </row>
    <row r="133" spans="1:27" x14ac:dyDescent="0.3">
      <c r="A133" s="31">
        <f t="shared" si="54"/>
        <v>130</v>
      </c>
      <c r="B133" s="31" t="str">
        <f t="shared" si="36"/>
        <v>P</v>
      </c>
      <c r="C133" s="32" t="str">
        <f t="shared" si="37"/>
        <v>Performance ALOS #16</v>
      </c>
      <c r="D133" s="32" t="str">
        <f t="shared" si="55"/>
        <v>Asset Class Name</v>
      </c>
      <c r="E133" s="287"/>
      <c r="F133" s="300">
        <f>F132</f>
        <v>0</v>
      </c>
      <c r="G133" s="300"/>
      <c r="H133" s="300"/>
      <c r="I133" s="300"/>
      <c r="J133" s="300"/>
      <c r="K133" s="300"/>
      <c r="L133" s="301"/>
      <c r="M133" s="290"/>
      <c r="N133" s="293"/>
      <c r="O133" s="9"/>
      <c r="P133" s="79"/>
      <c r="Q133" s="10"/>
      <c r="R133" s="227">
        <f>$L131*Q133</f>
        <v>0</v>
      </c>
      <c r="S133" s="226" t="str">
        <f>IF(OR(Q133="",P133=""),"",IF(R133,(N131/R133)-1,""))</f>
        <v/>
      </c>
      <c r="T133" s="11"/>
      <c r="U133" s="233" t="str">
        <f>IF((R133-N131),T133/(R133-N131),"")</f>
        <v/>
      </c>
      <c r="V133" s="12"/>
      <c r="W133" s="79"/>
      <c r="X133" s="10"/>
      <c r="Y133" s="236">
        <f>L131*X133</f>
        <v>0</v>
      </c>
      <c r="Z133" s="237" t="str">
        <f>IF(Y133,(R133/Y133)-1,"")</f>
        <v/>
      </c>
      <c r="AA133" s="238" t="str">
        <f>IF(OR(X133="",W133=""),"",IF(Y133,(N131/Y133)-1,""))</f>
        <v/>
      </c>
    </row>
    <row r="134" spans="1:27" x14ac:dyDescent="0.3">
      <c r="A134" s="31">
        <f t="shared" si="54"/>
        <v>131</v>
      </c>
      <c r="B134" s="31" t="str">
        <f t="shared" si="36"/>
        <v>P</v>
      </c>
      <c r="C134" s="32" t="str">
        <f t="shared" si="37"/>
        <v>Performance ALOS #16</v>
      </c>
      <c r="D134" s="32" t="str">
        <f t="shared" si="55"/>
        <v>Asset Class Name</v>
      </c>
      <c r="E134" s="287"/>
      <c r="F134" s="300">
        <f t="shared" ref="F134:F136" si="56">F133</f>
        <v>0</v>
      </c>
      <c r="G134" s="300"/>
      <c r="H134" s="300"/>
      <c r="I134" s="300"/>
      <c r="J134" s="300"/>
      <c r="K134" s="300"/>
      <c r="L134" s="301"/>
      <c r="M134" s="290"/>
      <c r="N134" s="293"/>
      <c r="O134" s="9"/>
      <c r="P134" s="79"/>
      <c r="Q134" s="10"/>
      <c r="R134" s="227">
        <f>$L131*Q134</f>
        <v>0</v>
      </c>
      <c r="S134" s="226" t="str">
        <f>IF(OR(Q134="",P134=""),"",IF(R134,(N131/R134)-1,""))</f>
        <v/>
      </c>
      <c r="T134" s="11"/>
      <c r="U134" s="233" t="str">
        <f>IF((R134-N131),T134/(R134-N131),"")</f>
        <v/>
      </c>
      <c r="V134" s="12"/>
      <c r="W134" s="79"/>
      <c r="X134" s="10"/>
      <c r="Y134" s="236">
        <f>L131*X134</f>
        <v>0</v>
      </c>
      <c r="Z134" s="237" t="str">
        <f>IF(Y134,(R134/Y134)-1,"")</f>
        <v/>
      </c>
      <c r="AA134" s="238" t="str">
        <f>IF(OR(X134="",W134=""),"",IF(Y134,(N131/Y134)-1,""))</f>
        <v/>
      </c>
    </row>
    <row r="135" spans="1:27" x14ac:dyDescent="0.3">
      <c r="A135" s="31">
        <f t="shared" si="54"/>
        <v>132</v>
      </c>
      <c r="B135" s="31" t="str">
        <f t="shared" si="36"/>
        <v>P</v>
      </c>
      <c r="C135" s="32" t="str">
        <f t="shared" si="37"/>
        <v>Performance ALOS #16</v>
      </c>
      <c r="D135" s="32" t="str">
        <f t="shared" si="55"/>
        <v>Asset Class Name</v>
      </c>
      <c r="E135" s="287"/>
      <c r="F135" s="300">
        <f t="shared" si="56"/>
        <v>0</v>
      </c>
      <c r="G135" s="300"/>
      <c r="H135" s="300"/>
      <c r="I135" s="300"/>
      <c r="J135" s="300"/>
      <c r="K135" s="300"/>
      <c r="L135" s="301"/>
      <c r="M135" s="290"/>
      <c r="N135" s="293"/>
      <c r="O135" s="9"/>
      <c r="P135" s="79"/>
      <c r="Q135" s="10"/>
      <c r="R135" s="227">
        <f>$L131*Q135</f>
        <v>0</v>
      </c>
      <c r="S135" s="226" t="str">
        <f>IF(OR(Q135="",P135=""),"",IF(R135,(N131/R135)-1,""))</f>
        <v/>
      </c>
      <c r="T135" s="11"/>
      <c r="U135" s="250" t="str">
        <f>IF((R135-N131),T135/(R135-N131),"")</f>
        <v/>
      </c>
      <c r="V135" s="12"/>
      <c r="W135" s="79"/>
      <c r="X135" s="10"/>
      <c r="Y135" s="236">
        <f>L131*X135</f>
        <v>0</v>
      </c>
      <c r="Z135" s="237" t="str">
        <f>IF(Y135,(R135/Y135)-1,"")</f>
        <v/>
      </c>
      <c r="AA135" s="238" t="str">
        <f>IF(OR(X135="",W135=""),"",IF(Y135,(N131/Y135)-1,""))</f>
        <v/>
      </c>
    </row>
    <row r="136" spans="1:27" ht="15" thickBot="1" x14ac:dyDescent="0.35">
      <c r="A136" s="31">
        <f t="shared" si="54"/>
        <v>133</v>
      </c>
      <c r="B136" s="31" t="str">
        <f t="shared" si="36"/>
        <v>P</v>
      </c>
      <c r="C136" s="32" t="str">
        <f t="shared" si="37"/>
        <v>Performance ALOS #16</v>
      </c>
      <c r="D136" s="32" t="str">
        <f t="shared" si="55"/>
        <v>Asset Class Name</v>
      </c>
      <c r="E136" s="288"/>
      <c r="F136" s="302">
        <f t="shared" si="56"/>
        <v>0</v>
      </c>
      <c r="G136" s="302"/>
      <c r="H136" s="302"/>
      <c r="I136" s="302"/>
      <c r="J136" s="302"/>
      <c r="K136" s="302"/>
      <c r="L136" s="303"/>
      <c r="M136" s="290"/>
      <c r="N136" s="293"/>
      <c r="O136" s="13"/>
      <c r="P136" s="80"/>
      <c r="Q136" s="14"/>
      <c r="R136" s="228">
        <f>$L131*Q136</f>
        <v>0</v>
      </c>
      <c r="S136" s="248" t="str">
        <f>IF(OR(Q136="",P136=""),"",IF(R136,(N131/R136)-1,""))</f>
        <v/>
      </c>
      <c r="T136" s="15"/>
      <c r="U136" s="251" t="str">
        <f>IF((R136-N131),T136/(R136-N131),"")</f>
        <v/>
      </c>
      <c r="V136" s="16"/>
      <c r="W136" s="80"/>
      <c r="X136" s="14"/>
      <c r="Y136" s="239">
        <f>L131*X136</f>
        <v>0</v>
      </c>
      <c r="Z136" s="240" t="str">
        <f t="shared" ref="Z136" si="57">IF(Y136,(R136/Y136)-1,"")</f>
        <v/>
      </c>
      <c r="AA136" s="252" t="str">
        <f>IF(OR(X136="",W136=""),"",IF(Y136,(N131/Y136)-1,""))</f>
        <v/>
      </c>
    </row>
    <row r="137" spans="1:27" ht="15" thickBot="1" x14ac:dyDescent="0.35">
      <c r="A137" s="31">
        <f t="shared" si="54"/>
        <v>134</v>
      </c>
      <c r="B137" s="31" t="str">
        <f t="shared" si="36"/>
        <v>AP</v>
      </c>
      <c r="C137" s="32" t="str">
        <f t="shared" si="37"/>
        <v>ALOS #16 Average Performance Risks and Total Costs</v>
      </c>
      <c r="D137" s="32" t="str">
        <f t="shared" si="55"/>
        <v>Asset Class Name</v>
      </c>
      <c r="E137" s="30" t="str">
        <f>F137</f>
        <v>ALOS #16 Average Performance Risks and Total Costs</v>
      </c>
      <c r="F137" s="304" t="s">
        <v>214</v>
      </c>
      <c r="G137" s="304"/>
      <c r="H137" s="304"/>
      <c r="I137" s="304"/>
      <c r="J137" s="304"/>
      <c r="K137" s="304"/>
      <c r="L137" s="305"/>
      <c r="M137" s="291"/>
      <c r="N137" s="294"/>
      <c r="O137" s="153"/>
      <c r="P137" s="224">
        <f>SUM(P132:P136)</f>
        <v>0</v>
      </c>
      <c r="Q137" s="153"/>
      <c r="R137" s="249">
        <f>R132*P132+R133*P133+R134*P134+R135*P135+R136*P136</f>
        <v>0</v>
      </c>
      <c r="S137" s="230" t="str">
        <f>IF(R137,(N131/R137)-1,"")</f>
        <v/>
      </c>
      <c r="T137" s="245">
        <f>SUM(T132:T136)</f>
        <v>0</v>
      </c>
      <c r="U137" s="235" t="str">
        <f>IF((R137-N131),T137/(R137-N131),"")</f>
        <v/>
      </c>
      <c r="V137" s="244">
        <f>SUM(V132:V136)</f>
        <v>0</v>
      </c>
      <c r="W137" s="82">
        <f>SUM(W132:W136)</f>
        <v>0</v>
      </c>
      <c r="X137" s="212"/>
      <c r="Y137" s="253">
        <f>Y132*W132+Y133*W133+Y134*W134+Y135*W135+Y136*W136</f>
        <v>0</v>
      </c>
      <c r="Z137" s="242" t="str">
        <f>IF(Y137,(R137/Y137)-1,"")</f>
        <v/>
      </c>
      <c r="AA137" s="243" t="str">
        <f>IF(Y137,(N131/Y137)-1,"")</f>
        <v/>
      </c>
    </row>
    <row r="138" spans="1:27" ht="15" thickBot="1" x14ac:dyDescent="0.35">
      <c r="A138" s="31">
        <f t="shared" si="54"/>
        <v>135</v>
      </c>
      <c r="B138" s="31" t="str">
        <f t="shared" si="36"/>
        <v>OP</v>
      </c>
      <c r="C138" s="32" t="str">
        <f t="shared" si="37"/>
        <v>Overall Average Performance ALOS  Risks and Total Costs</v>
      </c>
      <c r="D138" s="32" t="str">
        <f t="shared" si="55"/>
        <v>Asset Class Name</v>
      </c>
      <c r="E138" s="18" t="str">
        <f>F138</f>
        <v>Overall Average Performance ALOS  Risks and Total Costs</v>
      </c>
      <c r="F138" s="321" t="s">
        <v>36</v>
      </c>
      <c r="G138" s="321"/>
      <c r="H138" s="321"/>
      <c r="I138" s="321"/>
      <c r="J138" s="321"/>
      <c r="K138" s="321"/>
      <c r="L138" s="322"/>
      <c r="M138" s="19"/>
      <c r="N138" s="223">
        <f>IFERROR((N26+N33+N40+N47+N54+N61+N68+N75+N82+N89+N96+N103+N110+N117+N124+N131)/((N26&lt;&gt;0)+(N33&lt;&gt;0)+(N40&lt;&gt;0)+(N47&lt;&gt;0)+(N54&lt;&gt;0)+(N61&lt;&gt;0)+(N68&lt;&gt;0)+(N75&lt;&gt;0)+(N82&lt;&gt;0)+(N89&lt;&gt;0)+(N96&lt;&gt;0)+(N103&lt;&gt;0)+(N110&lt;&gt;0)+(N117&lt;&gt;0)+(N124&lt;&gt;0)+(N131&lt;&gt;0)),0)</f>
        <v>0</v>
      </c>
      <c r="O138" s="153"/>
      <c r="P138" s="214"/>
      <c r="Q138" s="153"/>
      <c r="R138" s="254">
        <f>IFERROR((R32+R39+R46+R53+R60+R67+R74+R81+R88+R95+R102+R109+R116+R123+R130+R137)/((R32&lt;&gt;0)+(R39&lt;&gt;0)+(R46&lt;&gt;0)+(R53&lt;&gt;0)+(R60&lt;&gt;0)+(R67&lt;&gt;0)+(R74&lt;&gt;0)+(R81&lt;&gt;0)+(R88&lt;&gt;0)+(R95&lt;&gt;0)+(R102&lt;&gt;0)+(R109&lt;&gt;0)+(R116&lt;&gt;0)+(R123&lt;&gt;0)+(R130&lt;&gt;0)+(R137&lt;&gt;0)),0)</f>
        <v>0</v>
      </c>
      <c r="S138" s="230" t="str">
        <f>IF(R138,(N138/R138)-1,"")</f>
        <v/>
      </c>
      <c r="T138" s="245">
        <f>T32+T39+T46+T53+T60+T67+T74+T81+T88+T95+T102+T109+T116+T123+T130+T137</f>
        <v>0</v>
      </c>
      <c r="U138" s="235" t="str">
        <f>IF((R138-N138),T138/(R138-N138),"")</f>
        <v/>
      </c>
      <c r="V138" s="244">
        <f>V32+V39+V46+V53+V60+V67+V74+V81+V88+V95+V102+V109+V116+V123+V130+V137</f>
        <v>0</v>
      </c>
      <c r="W138" s="215"/>
      <c r="X138" s="212"/>
      <c r="Y138" s="255">
        <f>IFERROR((Y32+Y39+Y46+Y53+Y60+Y67+Y74+Y81+Y88+Y95+Y102+Y109+Y116+Y123+Y130+Y137)/((Y32&lt;&gt;0)+(Y39&lt;&gt;0)+(Y46&lt;&gt;0)+(Y53&lt;&gt;0)+(Y60&lt;&gt;0)+(Y67&lt;&gt;0)+(Y74&lt;&gt;0)+(Y81&lt;&gt;0)+(Y88&lt;&gt;0)+(Y95&lt;&gt;0)+(Y102&lt;&gt;0)+(Y109&lt;&gt;0)+(Y116&lt;&gt;0)+(Y123&lt;&gt;0)+(Y130&lt;&gt;0)+(Y137&lt;&gt;0)),0)</f>
        <v>0</v>
      </c>
      <c r="Z138" s="242" t="str">
        <f>IF(Y138,(R138/Y138)-1,"")</f>
        <v/>
      </c>
      <c r="AA138" s="243" t="str">
        <f>IF(Y138,(N138/Y138)-1,"")</f>
        <v/>
      </c>
    </row>
    <row r="139" spans="1:27" ht="15" thickBot="1" x14ac:dyDescent="0.35">
      <c r="A139" s="31">
        <f t="shared" si="54"/>
        <v>136</v>
      </c>
      <c r="B139" s="31" t="str">
        <f t="shared" si="36"/>
        <v>C&amp;P</v>
      </c>
      <c r="C139" s="32" t="str">
        <f t="shared" si="37"/>
        <v>Combined Average Condition &amp; Performance ALOS  Risks and Total Costs</v>
      </c>
      <c r="D139" s="32" t="str">
        <f t="shared" si="55"/>
        <v>Asset Class Name</v>
      </c>
      <c r="E139" s="18" t="str">
        <f>F139</f>
        <v>Combined Average Condition &amp; Performance ALOS  Risks and Total Costs</v>
      </c>
      <c r="F139" s="323" t="s">
        <v>37</v>
      </c>
      <c r="G139" s="323"/>
      <c r="H139" s="323"/>
      <c r="I139" s="323"/>
      <c r="J139" s="323"/>
      <c r="K139" s="323"/>
      <c r="L139" s="324"/>
      <c r="M139" s="19"/>
      <c r="N139" s="223">
        <f>IFERROR((N25+N138)/((N25&lt;&gt;0)+(N138&lt;&gt;0)),0)</f>
        <v>0</v>
      </c>
      <c r="O139" s="153"/>
      <c r="P139" s="214"/>
      <c r="Q139" s="153"/>
      <c r="R139" s="254">
        <f>IFERROR((R25+R138)/((R25&lt;&gt;0)+(R138&lt;&gt;0)),0)</f>
        <v>0</v>
      </c>
      <c r="S139" s="230" t="str">
        <f>IF(R139,(N139/R139)-1,"")</f>
        <v/>
      </c>
      <c r="T139" s="245">
        <f>T25+T138</f>
        <v>0</v>
      </c>
      <c r="U139" s="235" t="str">
        <f>IF((R139-N139),T139/(R139-N139),"")</f>
        <v/>
      </c>
      <c r="V139" s="244">
        <f>V25+V138</f>
        <v>0</v>
      </c>
      <c r="W139" s="215"/>
      <c r="X139" s="212"/>
      <c r="Y139" s="255">
        <f>IFERROR((Y25+Y138)/((Y25&lt;&gt;0)+(Y138&lt;&gt;0)),0)</f>
        <v>0</v>
      </c>
      <c r="Z139" s="242" t="str">
        <f>IF(Y139,(R139/Y139)-1,"")</f>
        <v/>
      </c>
      <c r="AA139" s="243" t="str">
        <f>IF(Y139,(N139/Y139)-1,"")</f>
        <v/>
      </c>
    </row>
    <row r="141" spans="1:27" ht="15" thickBot="1" x14ac:dyDescent="0.35"/>
    <row r="142" spans="1:27" ht="15" customHeight="1" thickBot="1" x14ac:dyDescent="0.35">
      <c r="G142" s="333" t="s">
        <v>48</v>
      </c>
      <c r="H142" s="334"/>
      <c r="I142" s="334"/>
      <c r="J142" s="334"/>
      <c r="K142" s="334"/>
      <c r="L142" s="334"/>
      <c r="M142" s="334"/>
      <c r="N142" s="335"/>
      <c r="W142" s="331" t="s">
        <v>55</v>
      </c>
      <c r="X142" s="332"/>
      <c r="Z142" s="331" t="s">
        <v>66</v>
      </c>
      <c r="AA142" s="332"/>
    </row>
    <row r="143" spans="1:27" ht="15" thickBot="1" x14ac:dyDescent="0.35">
      <c r="G143" s="39"/>
      <c r="H143" s="336" t="s">
        <v>49</v>
      </c>
      <c r="I143" s="337"/>
      <c r="J143" s="337"/>
      <c r="K143" s="337"/>
      <c r="L143" s="337"/>
      <c r="M143" s="337"/>
      <c r="N143" s="338"/>
      <c r="W143" s="83" t="s">
        <v>56</v>
      </c>
      <c r="X143" s="45" t="s">
        <v>57</v>
      </c>
      <c r="Z143" s="83" t="s">
        <v>56</v>
      </c>
      <c r="AA143" s="45" t="s">
        <v>57</v>
      </c>
    </row>
    <row r="144" spans="1:27" ht="15" thickBot="1" x14ac:dyDescent="0.35">
      <c r="G144" s="40"/>
      <c r="H144" s="325" t="s">
        <v>50</v>
      </c>
      <c r="I144" s="326"/>
      <c r="J144" s="326"/>
      <c r="K144" s="326"/>
      <c r="L144" s="326"/>
      <c r="M144" s="326"/>
      <c r="N144" s="327"/>
      <c r="W144" s="84" t="s">
        <v>58</v>
      </c>
      <c r="X144" s="47" t="s">
        <v>59</v>
      </c>
      <c r="Z144" s="84" t="s">
        <v>58</v>
      </c>
      <c r="AA144" s="47" t="s">
        <v>67</v>
      </c>
    </row>
    <row r="145" spans="7:27" ht="15" thickBot="1" x14ac:dyDescent="0.35">
      <c r="G145" s="41"/>
      <c r="H145" s="325" t="s">
        <v>51</v>
      </c>
      <c r="I145" s="326"/>
      <c r="J145" s="326"/>
      <c r="K145" s="326"/>
      <c r="L145" s="326"/>
      <c r="M145" s="326"/>
      <c r="N145" s="327"/>
      <c r="W145" s="85" t="s">
        <v>60</v>
      </c>
      <c r="X145" s="49" t="s">
        <v>61</v>
      </c>
      <c r="Z145" s="85" t="s">
        <v>60</v>
      </c>
      <c r="AA145" s="49" t="s">
        <v>68</v>
      </c>
    </row>
    <row r="146" spans="7:27" ht="15" thickBot="1" x14ac:dyDescent="0.35">
      <c r="G146" s="42"/>
      <c r="H146" s="325" t="s">
        <v>52</v>
      </c>
      <c r="I146" s="326"/>
      <c r="J146" s="326"/>
      <c r="K146" s="326"/>
      <c r="L146" s="326"/>
      <c r="M146" s="326"/>
      <c r="N146" s="327"/>
      <c r="W146" s="86" t="s">
        <v>62</v>
      </c>
      <c r="X146" s="51" t="s">
        <v>63</v>
      </c>
      <c r="Z146" s="86" t="s">
        <v>62</v>
      </c>
      <c r="AA146" s="51" t="s">
        <v>69</v>
      </c>
    </row>
    <row r="147" spans="7:27" ht="15" thickBot="1" x14ac:dyDescent="0.35">
      <c r="G147" s="43"/>
      <c r="H147" s="325" t="s">
        <v>53</v>
      </c>
      <c r="I147" s="326"/>
      <c r="J147" s="326"/>
      <c r="K147" s="326"/>
      <c r="L147" s="326"/>
      <c r="M147" s="326"/>
      <c r="N147" s="327"/>
      <c r="W147" s="87" t="s">
        <v>64</v>
      </c>
      <c r="X147" s="53" t="s">
        <v>65</v>
      </c>
      <c r="Z147" s="87" t="s">
        <v>64</v>
      </c>
      <c r="AA147" s="53" t="s">
        <v>70</v>
      </c>
    </row>
    <row r="148" spans="7:27" ht="15" thickBot="1" x14ac:dyDescent="0.35">
      <c r="G148" s="44"/>
      <c r="H148" s="328" t="s">
        <v>54</v>
      </c>
      <c r="I148" s="329"/>
      <c r="J148" s="329"/>
      <c r="K148" s="329"/>
      <c r="L148" s="329"/>
      <c r="M148" s="329"/>
      <c r="N148" s="330"/>
    </row>
  </sheetData>
  <sheetProtection sheet="1" formatCells="0" formatColumns="0" formatRows="0" insertColumns="0" insertRows="0" insertHyperlinks="0" deleteColumns="0" deleteRows="0" sort="0" autoFilter="0" pivotTables="0"/>
  <autoFilter ref="A3:AA139" xr:uid="{73F8E6E8-707D-4AD6-9428-21D1A50DB185}">
    <filterColumn colId="4" showButton="0"/>
  </autoFilter>
  <mergeCells count="208">
    <mergeCell ref="F138:L138"/>
    <mergeCell ref="F139:L139"/>
    <mergeCell ref="O47:AA47"/>
    <mergeCell ref="O40:AA40"/>
    <mergeCell ref="F44:L44"/>
    <mergeCell ref="F45:L45"/>
    <mergeCell ref="H147:N147"/>
    <mergeCell ref="H148:N148"/>
    <mergeCell ref="W142:X142"/>
    <mergeCell ref="Z142:AA142"/>
    <mergeCell ref="G142:N142"/>
    <mergeCell ref="H143:N143"/>
    <mergeCell ref="H144:N144"/>
    <mergeCell ref="H145:N145"/>
    <mergeCell ref="H146:N146"/>
    <mergeCell ref="E40:E45"/>
    <mergeCell ref="F46:L46"/>
    <mergeCell ref="E47:E52"/>
    <mergeCell ref="M47:M53"/>
    <mergeCell ref="N47:N53"/>
    <mergeCell ref="F48:L48"/>
    <mergeCell ref="F49:L49"/>
    <mergeCell ref="F50:L50"/>
    <mergeCell ref="F51:L51"/>
    <mergeCell ref="F52:L52"/>
    <mergeCell ref="F53:L53"/>
    <mergeCell ref="M40:M46"/>
    <mergeCell ref="N40:N46"/>
    <mergeCell ref="F41:L41"/>
    <mergeCell ref="F42:L42"/>
    <mergeCell ref="F43:L43"/>
    <mergeCell ref="E26:E31"/>
    <mergeCell ref="F32:L32"/>
    <mergeCell ref="M33:M39"/>
    <mergeCell ref="N33:N39"/>
    <mergeCell ref="O33:AA33"/>
    <mergeCell ref="F34:L34"/>
    <mergeCell ref="F35:L35"/>
    <mergeCell ref="F36:L36"/>
    <mergeCell ref="F37:L37"/>
    <mergeCell ref="F38:L38"/>
    <mergeCell ref="E33:E38"/>
    <mergeCell ref="F39:L39"/>
    <mergeCell ref="F25:L25"/>
    <mergeCell ref="M26:M32"/>
    <mergeCell ref="N26:N32"/>
    <mergeCell ref="O26:AA26"/>
    <mergeCell ref="F27:L27"/>
    <mergeCell ref="F28:L28"/>
    <mergeCell ref="F29:L29"/>
    <mergeCell ref="F30:L30"/>
    <mergeCell ref="F31:L31"/>
    <mergeCell ref="F12:L12"/>
    <mergeCell ref="F13:L13"/>
    <mergeCell ref="F14:L14"/>
    <mergeCell ref="F15:L15"/>
    <mergeCell ref="F16:L16"/>
    <mergeCell ref="F17:L17"/>
    <mergeCell ref="E11:E16"/>
    <mergeCell ref="F10:L10"/>
    <mergeCell ref="F6:L6"/>
    <mergeCell ref="F7:L7"/>
    <mergeCell ref="F8:L8"/>
    <mergeCell ref="F9:L9"/>
    <mergeCell ref="V2:AA2"/>
    <mergeCell ref="E18:E23"/>
    <mergeCell ref="M18:M24"/>
    <mergeCell ref="N18:N24"/>
    <mergeCell ref="O18:AA18"/>
    <mergeCell ref="F19:L19"/>
    <mergeCell ref="F20:L20"/>
    <mergeCell ref="F21:L21"/>
    <mergeCell ref="F22:L22"/>
    <mergeCell ref="F23:L23"/>
    <mergeCell ref="F24:L24"/>
    <mergeCell ref="M4:M10"/>
    <mergeCell ref="N4:N10"/>
    <mergeCell ref="O4:AA4"/>
    <mergeCell ref="F5:L5"/>
    <mergeCell ref="E4:E9"/>
    <mergeCell ref="E2:F2"/>
    <mergeCell ref="G2:L2"/>
    <mergeCell ref="M2:N2"/>
    <mergeCell ref="E3:F3"/>
    <mergeCell ref="O2:U2"/>
    <mergeCell ref="M11:M17"/>
    <mergeCell ref="N11:N17"/>
    <mergeCell ref="O11:AA11"/>
    <mergeCell ref="E54:E59"/>
    <mergeCell ref="M54:M60"/>
    <mergeCell ref="N54:N60"/>
    <mergeCell ref="O54:AA54"/>
    <mergeCell ref="F55:L55"/>
    <mergeCell ref="F56:L56"/>
    <mergeCell ref="F57:L57"/>
    <mergeCell ref="F58:L58"/>
    <mergeCell ref="F59:L59"/>
    <mergeCell ref="F60:L60"/>
    <mergeCell ref="E61:E66"/>
    <mergeCell ref="M61:M67"/>
    <mergeCell ref="N61:N67"/>
    <mergeCell ref="O61:AA61"/>
    <mergeCell ref="F62:L62"/>
    <mergeCell ref="F63:L63"/>
    <mergeCell ref="F64:L64"/>
    <mergeCell ref="F65:L65"/>
    <mergeCell ref="F66:L66"/>
    <mergeCell ref="F67:L67"/>
    <mergeCell ref="E68:E73"/>
    <mergeCell ref="M68:M74"/>
    <mergeCell ref="N68:N74"/>
    <mergeCell ref="O68:AA68"/>
    <mergeCell ref="F69:L69"/>
    <mergeCell ref="F70:L70"/>
    <mergeCell ref="F71:L71"/>
    <mergeCell ref="F72:L72"/>
    <mergeCell ref="F73:L73"/>
    <mergeCell ref="F74:L74"/>
    <mergeCell ref="E75:E80"/>
    <mergeCell ref="M75:M81"/>
    <mergeCell ref="N75:N81"/>
    <mergeCell ref="O75:AA75"/>
    <mergeCell ref="F76:L76"/>
    <mergeCell ref="F77:L77"/>
    <mergeCell ref="F78:L78"/>
    <mergeCell ref="F79:L79"/>
    <mergeCell ref="F80:L80"/>
    <mergeCell ref="F81:L81"/>
    <mergeCell ref="E82:E87"/>
    <mergeCell ref="M82:M88"/>
    <mergeCell ref="N82:N88"/>
    <mergeCell ref="O82:AA82"/>
    <mergeCell ref="F83:L83"/>
    <mergeCell ref="F84:L84"/>
    <mergeCell ref="F85:L85"/>
    <mergeCell ref="F86:L86"/>
    <mergeCell ref="F87:L87"/>
    <mergeCell ref="F88:L88"/>
    <mergeCell ref="E89:E94"/>
    <mergeCell ref="M89:M95"/>
    <mergeCell ref="N89:N95"/>
    <mergeCell ref="O89:AA89"/>
    <mergeCell ref="F90:L90"/>
    <mergeCell ref="F91:L91"/>
    <mergeCell ref="F92:L92"/>
    <mergeCell ref="F93:L93"/>
    <mergeCell ref="F94:L94"/>
    <mergeCell ref="F95:L95"/>
    <mergeCell ref="E96:E101"/>
    <mergeCell ref="M96:M102"/>
    <mergeCell ref="N96:N102"/>
    <mergeCell ref="O96:AA96"/>
    <mergeCell ref="F97:L97"/>
    <mergeCell ref="F98:L98"/>
    <mergeCell ref="F99:L99"/>
    <mergeCell ref="F100:L100"/>
    <mergeCell ref="F101:L101"/>
    <mergeCell ref="F102:L102"/>
    <mergeCell ref="E103:E108"/>
    <mergeCell ref="M103:M109"/>
    <mergeCell ref="N103:N109"/>
    <mergeCell ref="O103:AA103"/>
    <mergeCell ref="F104:L104"/>
    <mergeCell ref="F105:L105"/>
    <mergeCell ref="F106:L106"/>
    <mergeCell ref="F107:L107"/>
    <mergeCell ref="F108:L108"/>
    <mergeCell ref="F109:L109"/>
    <mergeCell ref="E110:E115"/>
    <mergeCell ref="M110:M116"/>
    <mergeCell ref="N110:N116"/>
    <mergeCell ref="O110:AA110"/>
    <mergeCell ref="F111:L111"/>
    <mergeCell ref="F112:L112"/>
    <mergeCell ref="F113:L113"/>
    <mergeCell ref="F114:L114"/>
    <mergeCell ref="F115:L115"/>
    <mergeCell ref="F116:L116"/>
    <mergeCell ref="E117:E122"/>
    <mergeCell ref="M117:M123"/>
    <mergeCell ref="N117:N123"/>
    <mergeCell ref="O117:AA117"/>
    <mergeCell ref="F118:L118"/>
    <mergeCell ref="F119:L119"/>
    <mergeCell ref="F120:L120"/>
    <mergeCell ref="F121:L121"/>
    <mergeCell ref="F122:L122"/>
    <mergeCell ref="F123:L123"/>
    <mergeCell ref="E124:E129"/>
    <mergeCell ref="M124:M130"/>
    <mergeCell ref="N124:N130"/>
    <mergeCell ref="O124:AA124"/>
    <mergeCell ref="F125:L125"/>
    <mergeCell ref="F126:L126"/>
    <mergeCell ref="F127:L127"/>
    <mergeCell ref="F128:L128"/>
    <mergeCell ref="F129:L129"/>
    <mergeCell ref="F130:L130"/>
    <mergeCell ref="E131:E136"/>
    <mergeCell ref="M131:M137"/>
    <mergeCell ref="N131:N137"/>
    <mergeCell ref="O131:AA131"/>
    <mergeCell ref="F132:L132"/>
    <mergeCell ref="F133:L133"/>
    <mergeCell ref="F134:L134"/>
    <mergeCell ref="F135:L135"/>
    <mergeCell ref="F136:L136"/>
    <mergeCell ref="F137:L137"/>
  </mergeCells>
  <conditionalFormatting sqref="L4 L11 L26 L33 L40 L47">
    <cfRule type="cellIs" dxfId="129" priority="338" operator="lessThan">
      <formula>11</formula>
    </cfRule>
    <cfRule type="cellIs" dxfId="128" priority="339" operator="between">
      <formula>11</formula>
      <formula>15</formula>
    </cfRule>
    <cfRule type="cellIs" dxfId="127" priority="340" operator="between">
      <formula>16</formula>
      <formula>20</formula>
    </cfRule>
    <cfRule type="cellIs" dxfId="126" priority="341" operator="greaterThan">
      <formula>20</formula>
    </cfRule>
  </conditionalFormatting>
  <conditionalFormatting sqref="N4:N17 N25:N26 N138:N139 N40 N33 N47">
    <cfRule type="cellIs" dxfId="125" priority="158" operator="between">
      <formula>60</formula>
      <formula>99</formula>
    </cfRule>
    <cfRule type="cellIs" dxfId="124" priority="159" operator="between">
      <formula>21</formula>
      <formula>59</formula>
    </cfRule>
    <cfRule type="cellIs" dxfId="123" priority="160" operator="lessThan">
      <formula>21</formula>
    </cfRule>
    <cfRule type="cellIs" dxfId="122" priority="161" operator="greaterThan">
      <formula>99</formula>
    </cfRule>
  </conditionalFormatting>
  <conditionalFormatting sqref="R5:R10 R12:R17 R27:R32 R34:R39 R41:R46 R48:R53 Y5:Y10 Y12:Y17 Y27:Y32 Y34:Y39 Y41:Y46 Y48:Y53 Y25 R25 Y138:Y139 R138:R139">
    <cfRule type="cellIs" dxfId="121" priority="154" operator="between">
      <formula>60</formula>
      <formula>99</formula>
    </cfRule>
    <cfRule type="cellIs" dxfId="120" priority="155" operator="between">
      <formula>21</formula>
      <formula>59</formula>
    </cfRule>
    <cfRule type="cellIs" dxfId="119" priority="156" operator="lessThan">
      <formula>21</formula>
    </cfRule>
    <cfRule type="cellIs" dxfId="118" priority="157" operator="greaterThan">
      <formula>99</formula>
    </cfRule>
  </conditionalFormatting>
  <conditionalFormatting sqref="S12:S17 S27:S32 S34:S39 S41:S46 S48:S53 AA5:AA10 AA12:AA17 AA27:AA32 AA34:AA39 AA41:AA46 AA48:AA53 S5:S10 AA25 S25 AA138:AA139 S138:S139">
    <cfRule type="containsBlanks" priority="151" stopIfTrue="1">
      <formula>LEN(TRIM(S5))=0</formula>
    </cfRule>
    <cfRule type="cellIs" dxfId="117" priority="152" operator="greaterThanOrEqual">
      <formula>0</formula>
    </cfRule>
    <cfRule type="cellIs" dxfId="116" priority="153" operator="lessThan">
      <formula>0</formula>
    </cfRule>
  </conditionalFormatting>
  <conditionalFormatting sqref="L18">
    <cfRule type="cellIs" dxfId="115" priority="117" operator="lessThan">
      <formula>11</formula>
    </cfRule>
    <cfRule type="cellIs" dxfId="114" priority="118" operator="between">
      <formula>11</formula>
      <formula>15</formula>
    </cfRule>
    <cfRule type="cellIs" dxfId="113" priority="119" operator="between">
      <formula>16</formula>
      <formula>20</formula>
    </cfRule>
    <cfRule type="cellIs" dxfId="112" priority="120" operator="greaterThan">
      <formula>20</formula>
    </cfRule>
  </conditionalFormatting>
  <conditionalFormatting sqref="N18:N24">
    <cfRule type="cellIs" dxfId="111" priority="113" operator="between">
      <formula>60</formula>
      <formula>99</formula>
    </cfRule>
    <cfRule type="cellIs" dxfId="110" priority="114" operator="between">
      <formula>21</formula>
      <formula>59</formula>
    </cfRule>
    <cfRule type="cellIs" dxfId="109" priority="115" operator="lessThan">
      <formula>21</formula>
    </cfRule>
    <cfRule type="cellIs" dxfId="108" priority="116" operator="greaterThan">
      <formula>99</formula>
    </cfRule>
  </conditionalFormatting>
  <conditionalFormatting sqref="R19:R24 Y19:Y24">
    <cfRule type="cellIs" dxfId="107" priority="109" operator="between">
      <formula>60</formula>
      <formula>99</formula>
    </cfRule>
    <cfRule type="cellIs" dxfId="106" priority="110" operator="between">
      <formula>21</formula>
      <formula>59</formula>
    </cfRule>
    <cfRule type="cellIs" dxfId="105" priority="111" operator="lessThan">
      <formula>21</formula>
    </cfRule>
    <cfRule type="cellIs" dxfId="104" priority="112" operator="greaterThan">
      <formula>99</formula>
    </cfRule>
  </conditionalFormatting>
  <conditionalFormatting sqref="S19:S24 AA19:AA24">
    <cfRule type="containsBlanks" priority="106" stopIfTrue="1">
      <formula>LEN(TRIM(S19))=0</formula>
    </cfRule>
    <cfRule type="cellIs" dxfId="103" priority="107" operator="greaterThanOrEqual">
      <formula>0</formula>
    </cfRule>
    <cfRule type="cellIs" dxfId="102" priority="108" operator="lessThan">
      <formula>0</formula>
    </cfRule>
  </conditionalFormatting>
  <conditionalFormatting sqref="L54 L61 L68 L75">
    <cfRule type="cellIs" dxfId="101" priority="42" operator="lessThan">
      <formula>11</formula>
    </cfRule>
    <cfRule type="cellIs" dxfId="100" priority="43" operator="between">
      <formula>11</formula>
      <formula>15</formula>
    </cfRule>
    <cfRule type="cellIs" dxfId="99" priority="44" operator="between">
      <formula>16</formula>
      <formula>20</formula>
    </cfRule>
    <cfRule type="cellIs" dxfId="98" priority="45" operator="greaterThan">
      <formula>20</formula>
    </cfRule>
  </conditionalFormatting>
  <conditionalFormatting sqref="N54 N61 N75 N68">
    <cfRule type="cellIs" dxfId="97" priority="38" operator="between">
      <formula>60</formula>
      <formula>99</formula>
    </cfRule>
    <cfRule type="cellIs" dxfId="96" priority="39" operator="between">
      <formula>21</formula>
      <formula>59</formula>
    </cfRule>
    <cfRule type="cellIs" dxfId="95" priority="40" operator="lessThan">
      <formula>21</formula>
    </cfRule>
    <cfRule type="cellIs" dxfId="94" priority="41" operator="greaterThan">
      <formula>99</formula>
    </cfRule>
  </conditionalFormatting>
  <conditionalFormatting sqref="R55:R60 R62:R67 R69:R74 R76:R81 Y55:Y60 Y62:Y67 Y69:Y74 Y76:Y81">
    <cfRule type="cellIs" dxfId="93" priority="34" operator="between">
      <formula>60</formula>
      <formula>99</formula>
    </cfRule>
    <cfRule type="cellIs" dxfId="92" priority="35" operator="between">
      <formula>21</formula>
      <formula>59</formula>
    </cfRule>
    <cfRule type="cellIs" dxfId="91" priority="36" operator="lessThan">
      <formula>21</formula>
    </cfRule>
    <cfRule type="cellIs" dxfId="90" priority="37" operator="greaterThan">
      <formula>99</formula>
    </cfRule>
  </conditionalFormatting>
  <conditionalFormatting sqref="S55:S60 S62:S67 S69:S74 S76:S81 AA55:AA60 AA62:AA67 AA69:AA74 AA76:AA81">
    <cfRule type="containsBlanks" priority="31" stopIfTrue="1">
      <formula>LEN(TRIM(S55))=0</formula>
    </cfRule>
    <cfRule type="cellIs" dxfId="89" priority="32" operator="greaterThanOrEqual">
      <formula>0</formula>
    </cfRule>
    <cfRule type="cellIs" dxfId="88" priority="33" operator="lessThan">
      <formula>0</formula>
    </cfRule>
  </conditionalFormatting>
  <conditionalFormatting sqref="L82 L89 L96 L103">
    <cfRule type="cellIs" dxfId="87" priority="27" operator="lessThan">
      <formula>11</formula>
    </cfRule>
    <cfRule type="cellIs" dxfId="86" priority="28" operator="between">
      <formula>11</formula>
      <formula>15</formula>
    </cfRule>
    <cfRule type="cellIs" dxfId="85" priority="29" operator="between">
      <formula>16</formula>
      <formula>20</formula>
    </cfRule>
    <cfRule type="cellIs" dxfId="84" priority="30" operator="greaterThan">
      <formula>20</formula>
    </cfRule>
  </conditionalFormatting>
  <conditionalFormatting sqref="N82 N89 N96 N103">
    <cfRule type="cellIs" dxfId="83" priority="23" operator="between">
      <formula>60</formula>
      <formula>99</formula>
    </cfRule>
    <cfRule type="cellIs" dxfId="82" priority="24" operator="between">
      <formula>21</formula>
      <formula>59</formula>
    </cfRule>
    <cfRule type="cellIs" dxfId="81" priority="25" operator="lessThan">
      <formula>21</formula>
    </cfRule>
    <cfRule type="cellIs" dxfId="80" priority="26" operator="greaterThan">
      <formula>99</formula>
    </cfRule>
  </conditionalFormatting>
  <conditionalFormatting sqref="R83:R88 R90:R95 R97:R102 R104:R109 Y83:Y88 Y90:Y95 Y97:Y102 Y104:Y109">
    <cfRule type="cellIs" dxfId="79" priority="19" operator="between">
      <formula>60</formula>
      <formula>99</formula>
    </cfRule>
    <cfRule type="cellIs" dxfId="78" priority="20" operator="between">
      <formula>21</formula>
      <formula>59</formula>
    </cfRule>
    <cfRule type="cellIs" dxfId="77" priority="21" operator="lessThan">
      <formula>21</formula>
    </cfRule>
    <cfRule type="cellIs" dxfId="76" priority="22" operator="greaterThan">
      <formula>99</formula>
    </cfRule>
  </conditionalFormatting>
  <conditionalFormatting sqref="S83:S88 S90:S95 S97:S102 S104:S109 AA83:AA88 AA90:AA95 AA97:AA102 AA104:AA109">
    <cfRule type="containsBlanks" priority="16" stopIfTrue="1">
      <formula>LEN(TRIM(S83))=0</formula>
    </cfRule>
    <cfRule type="cellIs" dxfId="75" priority="17" operator="greaterThanOrEqual">
      <formula>0</formula>
    </cfRule>
    <cfRule type="cellIs" dxfId="74" priority="18" operator="lessThan">
      <formula>0</formula>
    </cfRule>
  </conditionalFormatting>
  <conditionalFormatting sqref="L110 L117 L124 L131">
    <cfRule type="cellIs" dxfId="73" priority="12" operator="lessThan">
      <formula>11</formula>
    </cfRule>
    <cfRule type="cellIs" dxfId="72" priority="13" operator="between">
      <formula>11</formula>
      <formula>15</formula>
    </cfRule>
    <cfRule type="cellIs" dxfId="71" priority="14" operator="between">
      <formula>16</formula>
      <formula>20</formula>
    </cfRule>
    <cfRule type="cellIs" dxfId="70" priority="15" operator="greaterThan">
      <formula>20</formula>
    </cfRule>
  </conditionalFormatting>
  <conditionalFormatting sqref="N110 N117 N124 N131">
    <cfRule type="cellIs" dxfId="69" priority="8" operator="between">
      <formula>60</formula>
      <formula>99</formula>
    </cfRule>
    <cfRule type="cellIs" dxfId="68" priority="9" operator="between">
      <formula>21</formula>
      <formula>59</formula>
    </cfRule>
    <cfRule type="cellIs" dxfId="67" priority="10" operator="lessThan">
      <formula>21</formula>
    </cfRule>
    <cfRule type="cellIs" dxfId="66" priority="11" operator="greaterThan">
      <formula>99</formula>
    </cfRule>
  </conditionalFormatting>
  <conditionalFormatting sqref="R111:R116 R118:R123 R125:R130 R132:R137 Y111:Y116 Y118:Y123 Y125:Y130 Y132:Y137">
    <cfRule type="cellIs" dxfId="65" priority="4" operator="between">
      <formula>60</formula>
      <formula>99</formula>
    </cfRule>
    <cfRule type="cellIs" dxfId="64" priority="5" operator="between">
      <formula>21</formula>
      <formula>59</formula>
    </cfRule>
    <cfRule type="cellIs" dxfId="63" priority="6" operator="lessThan">
      <formula>21</formula>
    </cfRule>
    <cfRule type="cellIs" dxfId="62" priority="7" operator="greaterThan">
      <formula>99</formula>
    </cfRule>
  </conditionalFormatting>
  <conditionalFormatting sqref="S111:S116 S118:S123 S125:S130 S132:S137 AA111:AA116 AA118:AA123 AA125:AA130 AA132:AA137">
    <cfRule type="containsBlanks" priority="1" stopIfTrue="1">
      <formula>LEN(TRIM(S111))=0</formula>
    </cfRule>
    <cfRule type="cellIs" dxfId="61" priority="2" operator="greaterThanOrEqual">
      <formula>0</formula>
    </cfRule>
    <cfRule type="cellIs" dxfId="60" priority="3" operator="lessThan">
      <formula>0</formula>
    </cfRule>
  </conditionalFormatting>
  <dataValidations count="3">
    <dataValidation type="list" allowBlank="1" showInputMessage="1" showErrorMessage="1" sqref="G4:K4 G26:K26 G33:K33 G40:K40 G47:K47 G11:K11 G18:K18 G54:K54 G61:K61 G68:K68 G75:K75 G82:K82 G89:K89 G96:K96 G103:K103 G110:K110 G117:K117 G124:K124 G131:K131" xr:uid="{C4C6034A-DD90-40F9-83E0-18740F0368C4}">
      <formula1>"1,2,3,4,5"</formula1>
    </dataValidation>
    <dataValidation type="decimal" allowBlank="1" showInputMessage="1" showErrorMessage="1" sqref="W12:W16 W5:W9 P12:P13 W27:W31 P27:P31 P15:P16 W34:W38 P34:P38 W41:W45 P41:P45 W48:W52 P48:P52 P5:P9 W19:W23 P19:P20 P22:P23 W55:W59 P55:P59 W62:W66 P62:P66 W69:W73 P69:P73 W76:W80 P76:P80 W83:W87 P83:P87 W90:W94 P90:P94 W97:W101 P97:P101 W104:W108 P104:P108 W111:W115 P111:P115 W118:W122 P118:P122 W125:W129 P125:P129 W132:W136 P132:P136" xr:uid="{AB8ABA2C-3BDD-40F0-BF29-FE6916B8E72A}">
      <formula1>0.01</formula1>
      <formula2>1</formula2>
    </dataValidation>
    <dataValidation type="whole" allowBlank="1" showInputMessage="1" showErrorMessage="1" sqref="X48:X52 X5:X9 Q27:Q31 X27:X31 Q41:Q45 Q12:Q16 X41:X45 X12:X16 Q34:Q38 X34:X38 Q48:Q52 Q5:Q9 Q19:Q23 X19:X23 X76:X80 Q55:Q59 X55:X59 Q69:Q73 X69:X73 Q62:Q66 X62:X66 Q76:Q80 X104:X108 Q83:Q87 X83:X87 Q97:Q101 X97:X101 Q90:Q94 X90:X94 Q104:Q108 X132:X136 Q111:Q115 X111:X115 Q125:Q129 X125:X129 Q118:Q122 X118:X122 Q132:Q136" xr:uid="{051A4E19-94B8-4BA1-AC03-B367844FBF42}">
      <formula1>1</formula1>
      <formula2>5</formula2>
    </dataValidation>
  </dataValidations>
  <printOptions horizontalCentered="1"/>
  <pageMargins left="0.23622047244094491" right="0.23622047244094491" top="0.74803149606299213" bottom="0.74803149606299213" header="0.31496062992125984" footer="0.31496062992125984"/>
  <pageSetup paperSize="3" scale="82" fitToHeight="0" orientation="landscape" horizontalDpi="4294967293" r:id="rId1"/>
  <headerFooter>
    <oddHeader>&amp;C&amp;"-,Bold"&amp;12Asset Level of Service and Asset Class Risk Analysis</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F3866-E7BA-43E4-9D93-19ED7EBA403D}">
  <sheetPr codeName="Sheet2">
    <tabColor rgb="FFCCFF33"/>
  </sheetPr>
  <dimension ref="A1:P35"/>
  <sheetViews>
    <sheetView zoomScale="60" zoomScaleNormal="60" workbookViewId="0">
      <pane ySplit="3" topLeftCell="A4" activePane="bottomLeft" state="frozen"/>
      <selection activeCell="AB11" sqref="AB11"/>
      <selection pane="bottomLeft" activeCell="O9" sqref="O9"/>
    </sheetView>
  </sheetViews>
  <sheetFormatPr defaultRowHeight="14.4" x14ac:dyDescent="0.3"/>
  <cols>
    <col min="1" max="1" width="8.796875" style="2"/>
    <col min="2" max="2" width="23.796875" style="270" customWidth="1"/>
    <col min="3" max="3" width="8.796875" style="270"/>
    <col min="4" max="4" width="50.8984375" style="270" customWidth="1"/>
    <col min="5" max="5" width="17.3984375" style="270" customWidth="1"/>
    <col min="6" max="6" width="8.8984375" style="271"/>
    <col min="7" max="7" width="9.8984375" style="271" customWidth="1"/>
    <col min="8" max="8" width="8.796875" style="270"/>
    <col min="9" max="11" width="17.3984375" style="271" customWidth="1"/>
    <col min="12" max="13" width="8.8984375" style="271"/>
    <col min="14" max="14" width="12.59765625" style="272" customWidth="1"/>
    <col min="15" max="15" width="8.8984375" style="272"/>
    <col min="16" max="16" width="8.796875" style="270"/>
    <col min="17" max="16384" width="8.796875" style="196"/>
  </cols>
  <sheetData>
    <row r="1" spans="1:16" ht="25.2" customHeight="1" thickBot="1" x14ac:dyDescent="0.35">
      <c r="A1" s="257"/>
      <c r="B1" s="340" t="s">
        <v>38</v>
      </c>
      <c r="C1" s="340" t="s">
        <v>39</v>
      </c>
      <c r="D1" s="340" t="s">
        <v>40</v>
      </c>
      <c r="E1" s="340" t="s">
        <v>41</v>
      </c>
      <c r="F1" s="341" t="s">
        <v>16</v>
      </c>
      <c r="G1" s="339" t="s">
        <v>84</v>
      </c>
      <c r="H1" s="344" t="s">
        <v>17</v>
      </c>
      <c r="I1" s="345" t="s">
        <v>79</v>
      </c>
      <c r="J1" s="345"/>
      <c r="K1" s="345"/>
      <c r="L1" s="346" t="s">
        <v>83</v>
      </c>
      <c r="M1" s="339" t="s">
        <v>85</v>
      </c>
      <c r="N1" s="347" t="s">
        <v>18</v>
      </c>
      <c r="O1" s="350" t="s">
        <v>86</v>
      </c>
      <c r="P1" s="342" t="s">
        <v>87</v>
      </c>
    </row>
    <row r="2" spans="1:16" ht="130.05000000000001" customHeight="1" thickBot="1" x14ac:dyDescent="0.35">
      <c r="A2" s="257"/>
      <c r="B2" s="340"/>
      <c r="C2" s="340"/>
      <c r="D2" s="340"/>
      <c r="E2" s="340"/>
      <c r="F2" s="341"/>
      <c r="G2" s="339"/>
      <c r="H2" s="344"/>
      <c r="I2" s="258" t="s">
        <v>75</v>
      </c>
      <c r="J2" s="258" t="s">
        <v>80</v>
      </c>
      <c r="K2" s="258" t="s">
        <v>81</v>
      </c>
      <c r="L2" s="346"/>
      <c r="M2" s="339"/>
      <c r="N2" s="348"/>
      <c r="O2" s="350"/>
      <c r="P2" s="343"/>
    </row>
    <row r="3" spans="1:16" ht="25.2" customHeight="1" thickBot="1" x14ac:dyDescent="0.35">
      <c r="A3" s="257"/>
      <c r="B3" s="340"/>
      <c r="C3" s="340"/>
      <c r="D3" s="340"/>
      <c r="E3" s="340"/>
      <c r="F3" s="341"/>
      <c r="G3" s="339"/>
      <c r="H3" s="344"/>
      <c r="I3" s="258">
        <v>3</v>
      </c>
      <c r="J3" s="258">
        <v>2</v>
      </c>
      <c r="K3" s="258">
        <v>1</v>
      </c>
      <c r="L3" s="346"/>
      <c r="M3" s="339"/>
      <c r="N3" s="349"/>
      <c r="O3" s="350"/>
      <c r="P3" s="343"/>
    </row>
    <row r="4" spans="1:16" ht="22.5" customHeight="1" thickBot="1" x14ac:dyDescent="0.35">
      <c r="A4" s="31"/>
      <c r="B4" s="259">
        <f>IF($A4="",0,VLOOKUP($A4,'1. ALOS &amp; Asset Class Risk'!$A:$AA,'1. ALOS &amp; Asset Class Risk'!D$1,FALSE))</f>
        <v>0</v>
      </c>
      <c r="C4" s="260">
        <f>IF($A4="",0,VLOOKUP($A4,'1. ALOS &amp; Asset Class Risk'!$A:$AA,'1. ALOS &amp; Asset Class Risk'!B$1,FALSE))</f>
        <v>0</v>
      </c>
      <c r="D4" s="259">
        <f>IF($A4="",0,VLOOKUP($A4,'1. ALOS &amp; Asset Class Risk'!$A:$AA,'1. ALOS &amp; Asset Class Risk'!F$1,FALSE))</f>
        <v>0</v>
      </c>
      <c r="E4" s="260">
        <f>IF($A4="",0,VLOOKUP($A4,'1. ALOS &amp; Asset Class Risk'!$A:$AA,'1. ALOS &amp; Asset Class Risk'!O$1,FALSE))</f>
        <v>0</v>
      </c>
      <c r="F4" s="261">
        <f>IF($A4="",0,VLOOKUP($A4,'1. ALOS &amp; Asset Class Risk'!$A:$AA,'1. ALOS &amp; Asset Class Risk'!R$1,FALSE))</f>
        <v>0</v>
      </c>
      <c r="G4" s="262" t="str">
        <f t="shared" ref="G4:G35" si="0">IF(F4,RANK(F4,F:F,1)-COUNTIF(F:F,0),"")</f>
        <v/>
      </c>
      <c r="H4" s="263">
        <f>IF($A4="",0,VLOOKUP($A4,'1. ALOS &amp; Asset Class Risk'!$A:$AA,'1. ALOS &amp; Asset Class Risk'!S$1,FALSE))</f>
        <v>0</v>
      </c>
      <c r="I4" s="264">
        <f>IF($H4&lt;-50%,$G4,0)</f>
        <v>0</v>
      </c>
      <c r="J4" s="264">
        <f>IF(AND($H4&gt;=-50%,$H4&lt;=-35%),$G4,0)</f>
        <v>0</v>
      </c>
      <c r="K4" s="264" t="str">
        <f>IF($H4&gt;-35%,$G4,0)</f>
        <v/>
      </c>
      <c r="L4" s="265" t="str">
        <f t="shared" ref="L4:L35" si="1">IF(SUM(I4:K4)=0,"",($I$3*I4)+($J$3*J4)+($K$3*K4))</f>
        <v/>
      </c>
      <c r="M4" s="262" t="str">
        <f t="shared" ref="M4:M35" si="2">IF(L4="","",RANK(L4,L:L,0))</f>
        <v/>
      </c>
      <c r="N4" s="266">
        <f>IF($A4="",0,VLOOKUP($A4,'1. ALOS &amp; Asset Class Risk'!$A:$AA,'1. ALOS &amp; Asset Class Risk'!T$1,FALSE))</f>
        <v>0</v>
      </c>
      <c r="O4" s="267">
        <f>IF($A4="",0,VLOOKUP($A4,'1. ALOS &amp; Asset Class Risk'!$A:$AA,'1. ALOS &amp; Asset Class Risk'!U$1,FALSE))</f>
        <v>0</v>
      </c>
      <c r="P4" s="268" t="str">
        <f t="shared" ref="P4:P35" si="3">IF(O4,RANK(O4,O:O,1)-COUNTIF(O:O,0),"")</f>
        <v/>
      </c>
    </row>
    <row r="5" spans="1:16" ht="22.5" customHeight="1" thickBot="1" x14ac:dyDescent="0.35">
      <c r="A5" s="31"/>
      <c r="B5" s="259">
        <f>IF($A5="",0,VLOOKUP($A5,'1. ALOS &amp; Asset Class Risk'!$A:$AA,'1. ALOS &amp; Asset Class Risk'!D$1,FALSE))</f>
        <v>0</v>
      </c>
      <c r="C5" s="260">
        <f>IF($A5="",0,VLOOKUP($A5,'1. ALOS &amp; Asset Class Risk'!$A:$AA,'1. ALOS &amp; Asset Class Risk'!B$1,FALSE))</f>
        <v>0</v>
      </c>
      <c r="D5" s="259">
        <f>IF($A5="",0,VLOOKUP($A5,'1. ALOS &amp; Asset Class Risk'!$A:$AA,'1. ALOS &amp; Asset Class Risk'!F$1,FALSE))</f>
        <v>0</v>
      </c>
      <c r="E5" s="260">
        <f>IF($A5="",0,VLOOKUP($A5,'1. ALOS &amp; Asset Class Risk'!$A:$AA,'1. ALOS &amp; Asset Class Risk'!O$1,FALSE))</f>
        <v>0</v>
      </c>
      <c r="F5" s="261">
        <f>IF($A5="",0,VLOOKUP($A5,'1. ALOS &amp; Asset Class Risk'!$A:$AA,'1. ALOS &amp; Asset Class Risk'!R$1,FALSE))</f>
        <v>0</v>
      </c>
      <c r="G5" s="262" t="str">
        <f t="shared" si="0"/>
        <v/>
      </c>
      <c r="H5" s="263">
        <f>IF($A5="",0,VLOOKUP($A5,'1. ALOS &amp; Asset Class Risk'!$A:$AA,'1. ALOS &amp; Asset Class Risk'!S$1,FALSE))</f>
        <v>0</v>
      </c>
      <c r="I5" s="264">
        <f t="shared" ref="I5:I35" si="4">IF($H5&lt;-50%,$G5,0)</f>
        <v>0</v>
      </c>
      <c r="J5" s="264">
        <f t="shared" ref="J5:J35" si="5">IF(AND($H5&gt;=-50%,$H5&lt;=-35%),$G5,0)</f>
        <v>0</v>
      </c>
      <c r="K5" s="264" t="str">
        <f t="shared" ref="K5:K35" si="6">IF($H5&gt;-35%,$G5,0)</f>
        <v/>
      </c>
      <c r="L5" s="269" t="str">
        <f t="shared" si="1"/>
        <v/>
      </c>
      <c r="M5" s="262" t="str">
        <f t="shared" si="2"/>
        <v/>
      </c>
      <c r="N5" s="266">
        <f>IF($A5="",0,VLOOKUP($A5,'1. ALOS &amp; Asset Class Risk'!$A:$AA,'1. ALOS &amp; Asset Class Risk'!T$1,FALSE))</f>
        <v>0</v>
      </c>
      <c r="O5" s="267">
        <f>IF($A5="",0,VLOOKUP($A5,'1. ALOS &amp; Asset Class Risk'!$A:$AA,'1. ALOS &amp; Asset Class Risk'!U$1,FALSE))</f>
        <v>0</v>
      </c>
      <c r="P5" s="268" t="str">
        <f t="shared" si="3"/>
        <v/>
      </c>
    </row>
    <row r="6" spans="1:16" ht="22.5" customHeight="1" thickBot="1" x14ac:dyDescent="0.35">
      <c r="A6" s="31"/>
      <c r="B6" s="259">
        <f>IF($A6="",0,VLOOKUP($A6,'1. ALOS &amp; Asset Class Risk'!$A:$AA,'1. ALOS &amp; Asset Class Risk'!D$1,FALSE))</f>
        <v>0</v>
      </c>
      <c r="C6" s="260">
        <f>IF($A6="",0,VLOOKUP($A6,'1. ALOS &amp; Asset Class Risk'!$A:$AA,'1. ALOS &amp; Asset Class Risk'!B$1,FALSE))</f>
        <v>0</v>
      </c>
      <c r="D6" s="259">
        <f>IF($A6="",0,VLOOKUP($A6,'1. ALOS &amp; Asset Class Risk'!$A:$AA,'1. ALOS &amp; Asset Class Risk'!F$1,FALSE))</f>
        <v>0</v>
      </c>
      <c r="E6" s="260">
        <f>IF($A6="",0,VLOOKUP($A6,'1. ALOS &amp; Asset Class Risk'!$A:$AA,'1. ALOS &amp; Asset Class Risk'!O$1,FALSE))</f>
        <v>0</v>
      </c>
      <c r="F6" s="261">
        <f>IF($A6="",0,VLOOKUP($A6,'1. ALOS &amp; Asset Class Risk'!$A:$AA,'1. ALOS &amp; Asset Class Risk'!R$1,FALSE))</f>
        <v>0</v>
      </c>
      <c r="G6" s="262" t="str">
        <f t="shared" si="0"/>
        <v/>
      </c>
      <c r="H6" s="263">
        <f>IF($A6="",0,VLOOKUP($A6,'1. ALOS &amp; Asset Class Risk'!$A:$AA,'1. ALOS &amp; Asset Class Risk'!S$1,FALSE))</f>
        <v>0</v>
      </c>
      <c r="I6" s="264">
        <f t="shared" si="4"/>
        <v>0</v>
      </c>
      <c r="J6" s="264">
        <f t="shared" si="5"/>
        <v>0</v>
      </c>
      <c r="K6" s="264" t="str">
        <f t="shared" si="6"/>
        <v/>
      </c>
      <c r="L6" s="269" t="str">
        <f t="shared" si="1"/>
        <v/>
      </c>
      <c r="M6" s="262" t="str">
        <f t="shared" si="2"/>
        <v/>
      </c>
      <c r="N6" s="266">
        <f>IF($A6="",0,VLOOKUP($A6,'1. ALOS &amp; Asset Class Risk'!$A:$AA,'1. ALOS &amp; Asset Class Risk'!T$1,FALSE))</f>
        <v>0</v>
      </c>
      <c r="O6" s="267">
        <f>IF($A6="",0,VLOOKUP($A6,'1. ALOS &amp; Asset Class Risk'!$A:$AA,'1. ALOS &amp; Asset Class Risk'!U$1,FALSE))</f>
        <v>0</v>
      </c>
      <c r="P6" s="268" t="str">
        <f t="shared" si="3"/>
        <v/>
      </c>
    </row>
    <row r="7" spans="1:16" ht="22.5" customHeight="1" thickBot="1" x14ac:dyDescent="0.35">
      <c r="A7" s="31"/>
      <c r="B7" s="259">
        <f>IF($A7="",0,VLOOKUP($A7,'1. ALOS &amp; Asset Class Risk'!$A:$AA,'1. ALOS &amp; Asset Class Risk'!D$1,FALSE))</f>
        <v>0</v>
      </c>
      <c r="C7" s="260">
        <f>IF($A7="",0,VLOOKUP($A7,'1. ALOS &amp; Asset Class Risk'!$A:$AA,'1. ALOS &amp; Asset Class Risk'!B$1,FALSE))</f>
        <v>0</v>
      </c>
      <c r="D7" s="259">
        <f>IF($A7="",0,VLOOKUP($A7,'1. ALOS &amp; Asset Class Risk'!$A:$AA,'1. ALOS &amp; Asset Class Risk'!F$1,FALSE))</f>
        <v>0</v>
      </c>
      <c r="E7" s="260">
        <f>IF($A7="",0,VLOOKUP($A7,'1. ALOS &amp; Asset Class Risk'!$A:$AA,'1. ALOS &amp; Asset Class Risk'!O$1,FALSE))</f>
        <v>0</v>
      </c>
      <c r="F7" s="261">
        <f>IF($A7="",0,VLOOKUP($A7,'1. ALOS &amp; Asset Class Risk'!$A:$AA,'1. ALOS &amp; Asset Class Risk'!R$1,FALSE))</f>
        <v>0</v>
      </c>
      <c r="G7" s="262" t="str">
        <f t="shared" si="0"/>
        <v/>
      </c>
      <c r="H7" s="263">
        <f>IF($A7="",0,VLOOKUP($A7,'1. ALOS &amp; Asset Class Risk'!$A:$AA,'1. ALOS &amp; Asset Class Risk'!S$1,FALSE))</f>
        <v>0</v>
      </c>
      <c r="I7" s="264">
        <f t="shared" si="4"/>
        <v>0</v>
      </c>
      <c r="J7" s="264">
        <f t="shared" si="5"/>
        <v>0</v>
      </c>
      <c r="K7" s="264" t="str">
        <f t="shared" si="6"/>
        <v/>
      </c>
      <c r="L7" s="269" t="str">
        <f t="shared" si="1"/>
        <v/>
      </c>
      <c r="M7" s="262" t="str">
        <f t="shared" si="2"/>
        <v/>
      </c>
      <c r="N7" s="266">
        <f>IF($A7="",0,VLOOKUP($A7,'1. ALOS &amp; Asset Class Risk'!$A:$AA,'1. ALOS &amp; Asset Class Risk'!T$1,FALSE))</f>
        <v>0</v>
      </c>
      <c r="O7" s="267">
        <f>IF($A7="",0,VLOOKUP($A7,'1. ALOS &amp; Asset Class Risk'!$A:$AA,'1. ALOS &amp; Asset Class Risk'!U$1,FALSE))</f>
        <v>0</v>
      </c>
      <c r="P7" s="268" t="str">
        <f t="shared" si="3"/>
        <v/>
      </c>
    </row>
    <row r="8" spans="1:16" ht="22.5" customHeight="1" thickBot="1" x14ac:dyDescent="0.35">
      <c r="A8" s="31"/>
      <c r="B8" s="259">
        <f>IF($A8="",0,VLOOKUP($A8,'1. ALOS &amp; Asset Class Risk'!$A:$AA,'1. ALOS &amp; Asset Class Risk'!D$1,FALSE))</f>
        <v>0</v>
      </c>
      <c r="C8" s="260">
        <f>IF($A8="",0,VLOOKUP($A8,'1. ALOS &amp; Asset Class Risk'!$A:$AA,'1. ALOS &amp; Asset Class Risk'!B$1,FALSE))</f>
        <v>0</v>
      </c>
      <c r="D8" s="259">
        <f>IF($A8="",0,VLOOKUP($A8,'1. ALOS &amp; Asset Class Risk'!$A:$AA,'1. ALOS &amp; Asset Class Risk'!F$1,FALSE))</f>
        <v>0</v>
      </c>
      <c r="E8" s="260">
        <f>IF($A8="",0,VLOOKUP($A8,'1. ALOS &amp; Asset Class Risk'!$A:$AA,'1. ALOS &amp; Asset Class Risk'!O$1,FALSE))</f>
        <v>0</v>
      </c>
      <c r="F8" s="261">
        <f>IF($A8="",0,VLOOKUP($A8,'1. ALOS &amp; Asset Class Risk'!$A:$AA,'1. ALOS &amp; Asset Class Risk'!R$1,FALSE))</f>
        <v>0</v>
      </c>
      <c r="G8" s="262" t="str">
        <f t="shared" si="0"/>
        <v/>
      </c>
      <c r="H8" s="263">
        <f>IF($A8="",0,VLOOKUP($A8,'1. ALOS &amp; Asset Class Risk'!$A:$AA,'1. ALOS &amp; Asset Class Risk'!S$1,FALSE))</f>
        <v>0</v>
      </c>
      <c r="I8" s="264">
        <f t="shared" si="4"/>
        <v>0</v>
      </c>
      <c r="J8" s="264">
        <f t="shared" si="5"/>
        <v>0</v>
      </c>
      <c r="K8" s="264" t="str">
        <f t="shared" si="6"/>
        <v/>
      </c>
      <c r="L8" s="269" t="str">
        <f t="shared" si="1"/>
        <v/>
      </c>
      <c r="M8" s="262" t="str">
        <f t="shared" si="2"/>
        <v/>
      </c>
      <c r="N8" s="266">
        <f>IF($A8="",0,VLOOKUP($A8,'1. ALOS &amp; Asset Class Risk'!$A:$AA,'1. ALOS &amp; Asset Class Risk'!T$1,FALSE))</f>
        <v>0</v>
      </c>
      <c r="O8" s="267">
        <f>IF($A8="",0,VLOOKUP($A8,'1. ALOS &amp; Asset Class Risk'!$A:$AA,'1. ALOS &amp; Asset Class Risk'!U$1,FALSE))</f>
        <v>0</v>
      </c>
      <c r="P8" s="268" t="str">
        <f t="shared" si="3"/>
        <v/>
      </c>
    </row>
    <row r="9" spans="1:16" ht="22.5" customHeight="1" thickBot="1" x14ac:dyDescent="0.35">
      <c r="A9" s="257"/>
      <c r="B9" s="259">
        <f>IF($A9="",0,VLOOKUP($A9,'1. ALOS &amp; Asset Class Risk'!$A:$AA,'1. ALOS &amp; Asset Class Risk'!D$1,FALSE))</f>
        <v>0</v>
      </c>
      <c r="C9" s="260">
        <f>IF($A9="",0,VLOOKUP($A9,'1. ALOS &amp; Asset Class Risk'!$A:$AA,'1. ALOS &amp; Asset Class Risk'!B$1,FALSE))</f>
        <v>0</v>
      </c>
      <c r="D9" s="259">
        <f>IF($A9="",0,VLOOKUP($A9,'1. ALOS &amp; Asset Class Risk'!$A:$AA,'1. ALOS &amp; Asset Class Risk'!F$1,FALSE))</f>
        <v>0</v>
      </c>
      <c r="E9" s="260">
        <f>IF($A9="",0,VLOOKUP($A9,'1. ALOS &amp; Asset Class Risk'!$A:$AA,'1. ALOS &amp; Asset Class Risk'!O$1,FALSE))</f>
        <v>0</v>
      </c>
      <c r="F9" s="261">
        <f>IF($A9="",0,VLOOKUP($A9,'1. ALOS &amp; Asset Class Risk'!$A:$AA,'1. ALOS &amp; Asset Class Risk'!R$1,FALSE))</f>
        <v>0</v>
      </c>
      <c r="G9" s="262" t="str">
        <f t="shared" si="0"/>
        <v/>
      </c>
      <c r="H9" s="263">
        <f>IF($A9="",0,VLOOKUP($A9,'1. ALOS &amp; Asset Class Risk'!$A:$AA,'1. ALOS &amp; Asset Class Risk'!S$1,FALSE))</f>
        <v>0</v>
      </c>
      <c r="I9" s="264">
        <f t="shared" si="4"/>
        <v>0</v>
      </c>
      <c r="J9" s="264">
        <f t="shared" si="5"/>
        <v>0</v>
      </c>
      <c r="K9" s="264" t="str">
        <f t="shared" si="6"/>
        <v/>
      </c>
      <c r="L9" s="269" t="str">
        <f t="shared" si="1"/>
        <v/>
      </c>
      <c r="M9" s="262" t="str">
        <f t="shared" si="2"/>
        <v/>
      </c>
      <c r="N9" s="266">
        <f>IF($A9="",0,VLOOKUP($A9,'1. ALOS &amp; Asset Class Risk'!$A:$AA,'1. ALOS &amp; Asset Class Risk'!T$1,FALSE))</f>
        <v>0</v>
      </c>
      <c r="O9" s="267">
        <f>IF($A9="",0,VLOOKUP($A9,'1. ALOS &amp; Asset Class Risk'!$A:$AA,'1. ALOS &amp; Asset Class Risk'!U$1,FALSE))</f>
        <v>0</v>
      </c>
      <c r="P9" s="268" t="str">
        <f t="shared" si="3"/>
        <v/>
      </c>
    </row>
    <row r="10" spans="1:16" ht="22.5" customHeight="1" thickBot="1" x14ac:dyDescent="0.35">
      <c r="A10" s="257"/>
      <c r="B10" s="259">
        <f>IF($A10="",0,VLOOKUP($A10,'1. ALOS &amp; Asset Class Risk'!$A:$AA,'1. ALOS &amp; Asset Class Risk'!D$1,FALSE))</f>
        <v>0</v>
      </c>
      <c r="C10" s="260">
        <f>IF($A10="",0,VLOOKUP($A10,'1. ALOS &amp; Asset Class Risk'!$A:$AA,'1. ALOS &amp; Asset Class Risk'!B$1,FALSE))</f>
        <v>0</v>
      </c>
      <c r="D10" s="259">
        <f>IF($A10="",0,VLOOKUP($A10,'1. ALOS &amp; Asset Class Risk'!$A:$AA,'1. ALOS &amp; Asset Class Risk'!F$1,FALSE))</f>
        <v>0</v>
      </c>
      <c r="E10" s="260">
        <f>IF($A10="",0,VLOOKUP($A10,'1. ALOS &amp; Asset Class Risk'!$A:$AA,'1. ALOS &amp; Asset Class Risk'!O$1,FALSE))</f>
        <v>0</v>
      </c>
      <c r="F10" s="261">
        <f>IF($A10="",0,VLOOKUP($A10,'1. ALOS &amp; Asset Class Risk'!$A:$AA,'1. ALOS &amp; Asset Class Risk'!R$1,FALSE))</f>
        <v>0</v>
      </c>
      <c r="G10" s="262" t="str">
        <f t="shared" si="0"/>
        <v/>
      </c>
      <c r="H10" s="263">
        <f>IF($A10="",0,VLOOKUP($A10,'1. ALOS &amp; Asset Class Risk'!$A:$AA,'1. ALOS &amp; Asset Class Risk'!S$1,FALSE))</f>
        <v>0</v>
      </c>
      <c r="I10" s="264">
        <f t="shared" si="4"/>
        <v>0</v>
      </c>
      <c r="J10" s="264">
        <f t="shared" si="5"/>
        <v>0</v>
      </c>
      <c r="K10" s="264" t="str">
        <f t="shared" si="6"/>
        <v/>
      </c>
      <c r="L10" s="269" t="str">
        <f t="shared" si="1"/>
        <v/>
      </c>
      <c r="M10" s="262" t="str">
        <f t="shared" si="2"/>
        <v/>
      </c>
      <c r="N10" s="266">
        <f>IF($A10="",0,VLOOKUP($A10,'1. ALOS &amp; Asset Class Risk'!$A:$AA,'1. ALOS &amp; Asset Class Risk'!T$1,FALSE))</f>
        <v>0</v>
      </c>
      <c r="O10" s="267">
        <f>IF($A10="",0,VLOOKUP($A10,'1. ALOS &amp; Asset Class Risk'!$A:$AA,'1. ALOS &amp; Asset Class Risk'!U$1,FALSE))</f>
        <v>0</v>
      </c>
      <c r="P10" s="268" t="str">
        <f t="shared" si="3"/>
        <v/>
      </c>
    </row>
    <row r="11" spans="1:16" ht="22.5" customHeight="1" thickBot="1" x14ac:dyDescent="0.35">
      <c r="A11" s="257"/>
      <c r="B11" s="259">
        <f>IF($A11="",0,VLOOKUP($A11,'1. ALOS &amp; Asset Class Risk'!$A:$AA,'1. ALOS &amp; Asset Class Risk'!D$1,FALSE))</f>
        <v>0</v>
      </c>
      <c r="C11" s="260">
        <f>IF($A11="",0,VLOOKUP($A11,'1. ALOS &amp; Asset Class Risk'!$A:$AA,'1. ALOS &amp; Asset Class Risk'!B$1,FALSE))</f>
        <v>0</v>
      </c>
      <c r="D11" s="259">
        <f>IF($A11="",0,VLOOKUP($A11,'1. ALOS &amp; Asset Class Risk'!$A:$AA,'1. ALOS &amp; Asset Class Risk'!F$1,FALSE))</f>
        <v>0</v>
      </c>
      <c r="E11" s="260">
        <f>IF($A11="",0,VLOOKUP($A11,'1. ALOS &amp; Asset Class Risk'!$A:$AA,'1. ALOS &amp; Asset Class Risk'!O$1,FALSE))</f>
        <v>0</v>
      </c>
      <c r="F11" s="261">
        <f>IF($A11="",0,VLOOKUP($A11,'1. ALOS &amp; Asset Class Risk'!$A:$AA,'1. ALOS &amp; Asset Class Risk'!R$1,FALSE))</f>
        <v>0</v>
      </c>
      <c r="G11" s="262" t="str">
        <f t="shared" si="0"/>
        <v/>
      </c>
      <c r="H11" s="263">
        <f>IF($A11="",0,VLOOKUP($A11,'1. ALOS &amp; Asset Class Risk'!$A:$AA,'1. ALOS &amp; Asset Class Risk'!S$1,FALSE))</f>
        <v>0</v>
      </c>
      <c r="I11" s="264">
        <f t="shared" si="4"/>
        <v>0</v>
      </c>
      <c r="J11" s="264">
        <f t="shared" si="5"/>
        <v>0</v>
      </c>
      <c r="K11" s="264" t="str">
        <f t="shared" si="6"/>
        <v/>
      </c>
      <c r="L11" s="269" t="str">
        <f t="shared" si="1"/>
        <v/>
      </c>
      <c r="M11" s="262" t="str">
        <f t="shared" si="2"/>
        <v/>
      </c>
      <c r="N11" s="266">
        <f>IF($A11="",0,VLOOKUP($A11,'1. ALOS &amp; Asset Class Risk'!$A:$AA,'1. ALOS &amp; Asset Class Risk'!T$1,FALSE))</f>
        <v>0</v>
      </c>
      <c r="O11" s="267">
        <f>IF($A11="",0,VLOOKUP($A11,'1. ALOS &amp; Asset Class Risk'!$A:$AA,'1. ALOS &amp; Asset Class Risk'!U$1,FALSE))</f>
        <v>0</v>
      </c>
      <c r="P11" s="268" t="str">
        <f t="shared" si="3"/>
        <v/>
      </c>
    </row>
    <row r="12" spans="1:16" ht="22.5" customHeight="1" thickBot="1" x14ac:dyDescent="0.35">
      <c r="A12" s="257"/>
      <c r="B12" s="259">
        <f>IF($A12="",0,VLOOKUP($A12,'1. ALOS &amp; Asset Class Risk'!$A:$AA,'1. ALOS &amp; Asset Class Risk'!D$1,FALSE))</f>
        <v>0</v>
      </c>
      <c r="C12" s="260">
        <f>IF($A12="",0,VLOOKUP($A12,'1. ALOS &amp; Asset Class Risk'!$A:$AA,'1. ALOS &amp; Asset Class Risk'!B$1,FALSE))</f>
        <v>0</v>
      </c>
      <c r="D12" s="259">
        <f>IF($A12="",0,VLOOKUP($A12,'1. ALOS &amp; Asset Class Risk'!$A:$AA,'1. ALOS &amp; Asset Class Risk'!F$1,FALSE))</f>
        <v>0</v>
      </c>
      <c r="E12" s="260">
        <f>IF($A12="",0,VLOOKUP($A12,'1. ALOS &amp; Asset Class Risk'!$A:$AA,'1. ALOS &amp; Asset Class Risk'!O$1,FALSE))</f>
        <v>0</v>
      </c>
      <c r="F12" s="261">
        <f>IF($A12="",0,VLOOKUP($A12,'1. ALOS &amp; Asset Class Risk'!$A:$AA,'1. ALOS &amp; Asset Class Risk'!R$1,FALSE))</f>
        <v>0</v>
      </c>
      <c r="G12" s="262" t="str">
        <f t="shared" si="0"/>
        <v/>
      </c>
      <c r="H12" s="263">
        <f>IF($A12="",0,VLOOKUP($A12,'1. ALOS &amp; Asset Class Risk'!$A:$AA,'1. ALOS &amp; Asset Class Risk'!S$1,FALSE))</f>
        <v>0</v>
      </c>
      <c r="I12" s="264">
        <f t="shared" si="4"/>
        <v>0</v>
      </c>
      <c r="J12" s="264">
        <f t="shared" si="5"/>
        <v>0</v>
      </c>
      <c r="K12" s="264" t="str">
        <f t="shared" si="6"/>
        <v/>
      </c>
      <c r="L12" s="269" t="str">
        <f t="shared" si="1"/>
        <v/>
      </c>
      <c r="M12" s="262" t="str">
        <f t="shared" si="2"/>
        <v/>
      </c>
      <c r="N12" s="266">
        <f>IF($A12="",0,VLOOKUP($A12,'1. ALOS &amp; Asset Class Risk'!$A:$AA,'1. ALOS &amp; Asset Class Risk'!T$1,FALSE))</f>
        <v>0</v>
      </c>
      <c r="O12" s="267">
        <f>IF($A12="",0,VLOOKUP($A12,'1. ALOS &amp; Asset Class Risk'!$A:$AA,'1. ALOS &amp; Asset Class Risk'!U$1,FALSE))</f>
        <v>0</v>
      </c>
      <c r="P12" s="268" t="str">
        <f t="shared" si="3"/>
        <v/>
      </c>
    </row>
    <row r="13" spans="1:16" ht="22.5" customHeight="1" thickBot="1" x14ac:dyDescent="0.35">
      <c r="A13" s="257"/>
      <c r="B13" s="259">
        <f>IF($A13="",0,VLOOKUP($A13,'1. ALOS &amp; Asset Class Risk'!$A:$AA,'1. ALOS &amp; Asset Class Risk'!D$1,FALSE))</f>
        <v>0</v>
      </c>
      <c r="C13" s="260">
        <f>IF($A13="",0,VLOOKUP($A13,'1. ALOS &amp; Asset Class Risk'!$A:$AA,'1. ALOS &amp; Asset Class Risk'!B$1,FALSE))</f>
        <v>0</v>
      </c>
      <c r="D13" s="259">
        <f>IF($A13="",0,VLOOKUP($A13,'1. ALOS &amp; Asset Class Risk'!$A:$AA,'1. ALOS &amp; Asset Class Risk'!F$1,FALSE))</f>
        <v>0</v>
      </c>
      <c r="E13" s="260">
        <f>IF($A13="",0,VLOOKUP($A13,'1. ALOS &amp; Asset Class Risk'!$A:$AA,'1. ALOS &amp; Asset Class Risk'!O$1,FALSE))</f>
        <v>0</v>
      </c>
      <c r="F13" s="261">
        <f>IF($A13="",0,VLOOKUP($A13,'1. ALOS &amp; Asset Class Risk'!$A:$AA,'1. ALOS &amp; Asset Class Risk'!R$1,FALSE))</f>
        <v>0</v>
      </c>
      <c r="G13" s="262" t="str">
        <f t="shared" si="0"/>
        <v/>
      </c>
      <c r="H13" s="263">
        <f>IF($A13="",0,VLOOKUP($A13,'1. ALOS &amp; Asset Class Risk'!$A:$AA,'1. ALOS &amp; Asset Class Risk'!S$1,FALSE))</f>
        <v>0</v>
      </c>
      <c r="I13" s="264">
        <f t="shared" si="4"/>
        <v>0</v>
      </c>
      <c r="J13" s="264">
        <f t="shared" si="5"/>
        <v>0</v>
      </c>
      <c r="K13" s="264" t="str">
        <f t="shared" si="6"/>
        <v/>
      </c>
      <c r="L13" s="269" t="str">
        <f t="shared" si="1"/>
        <v/>
      </c>
      <c r="M13" s="262" t="str">
        <f t="shared" si="2"/>
        <v/>
      </c>
      <c r="N13" s="266">
        <f>IF($A13="",0,VLOOKUP($A13,'1. ALOS &amp; Asset Class Risk'!$A:$AA,'1. ALOS &amp; Asset Class Risk'!T$1,FALSE))</f>
        <v>0</v>
      </c>
      <c r="O13" s="267">
        <f>IF($A13="",0,VLOOKUP($A13,'1. ALOS &amp; Asset Class Risk'!$A:$AA,'1. ALOS &amp; Asset Class Risk'!U$1,FALSE))</f>
        <v>0</v>
      </c>
      <c r="P13" s="268" t="str">
        <f t="shared" si="3"/>
        <v/>
      </c>
    </row>
    <row r="14" spans="1:16" ht="22.5" customHeight="1" thickBot="1" x14ac:dyDescent="0.35">
      <c r="A14" s="257"/>
      <c r="B14" s="259">
        <f>IF($A14="",0,VLOOKUP($A14,'1. ALOS &amp; Asset Class Risk'!$A:$AA,'1. ALOS &amp; Asset Class Risk'!D$1,FALSE))</f>
        <v>0</v>
      </c>
      <c r="C14" s="260">
        <f>IF($A14="",0,VLOOKUP($A14,'1. ALOS &amp; Asset Class Risk'!$A:$AA,'1. ALOS &amp; Asset Class Risk'!B$1,FALSE))</f>
        <v>0</v>
      </c>
      <c r="D14" s="259">
        <f>IF($A14="",0,VLOOKUP($A14,'1. ALOS &amp; Asset Class Risk'!$A:$AA,'1. ALOS &amp; Asset Class Risk'!F$1,FALSE))</f>
        <v>0</v>
      </c>
      <c r="E14" s="260">
        <f>IF($A14="",0,VLOOKUP($A14,'1. ALOS &amp; Asset Class Risk'!$A:$AA,'1. ALOS &amp; Asset Class Risk'!O$1,FALSE))</f>
        <v>0</v>
      </c>
      <c r="F14" s="261">
        <f>IF($A14="",0,VLOOKUP($A14,'1. ALOS &amp; Asset Class Risk'!$A:$AA,'1. ALOS &amp; Asset Class Risk'!R$1,FALSE))</f>
        <v>0</v>
      </c>
      <c r="G14" s="262" t="str">
        <f t="shared" si="0"/>
        <v/>
      </c>
      <c r="H14" s="263">
        <f>IF($A14="",0,VLOOKUP($A14,'1. ALOS &amp; Asset Class Risk'!$A:$AA,'1. ALOS &amp; Asset Class Risk'!S$1,FALSE))</f>
        <v>0</v>
      </c>
      <c r="I14" s="264">
        <f t="shared" si="4"/>
        <v>0</v>
      </c>
      <c r="J14" s="264">
        <f t="shared" si="5"/>
        <v>0</v>
      </c>
      <c r="K14" s="264" t="str">
        <f t="shared" si="6"/>
        <v/>
      </c>
      <c r="L14" s="269" t="str">
        <f t="shared" si="1"/>
        <v/>
      </c>
      <c r="M14" s="262" t="str">
        <f t="shared" si="2"/>
        <v/>
      </c>
      <c r="N14" s="266">
        <f>IF($A14="",0,VLOOKUP($A14,'1. ALOS &amp; Asset Class Risk'!$A:$AA,'1. ALOS &amp; Asset Class Risk'!T$1,FALSE))</f>
        <v>0</v>
      </c>
      <c r="O14" s="267">
        <f>IF($A14="",0,VLOOKUP($A14,'1. ALOS &amp; Asset Class Risk'!$A:$AA,'1. ALOS &amp; Asset Class Risk'!U$1,FALSE))</f>
        <v>0</v>
      </c>
      <c r="P14" s="268" t="str">
        <f t="shared" si="3"/>
        <v/>
      </c>
    </row>
    <row r="15" spans="1:16" ht="22.5" customHeight="1" thickBot="1" x14ac:dyDescent="0.35">
      <c r="A15" s="257"/>
      <c r="B15" s="259">
        <f>IF($A15="",0,VLOOKUP($A15,'1. ALOS &amp; Asset Class Risk'!$A:$AA,'1. ALOS &amp; Asset Class Risk'!D$1,FALSE))</f>
        <v>0</v>
      </c>
      <c r="C15" s="260">
        <f>IF($A15="",0,VLOOKUP($A15,'1. ALOS &amp; Asset Class Risk'!$A:$AA,'1. ALOS &amp; Asset Class Risk'!B$1,FALSE))</f>
        <v>0</v>
      </c>
      <c r="D15" s="259">
        <f>IF($A15="",0,VLOOKUP($A15,'1. ALOS &amp; Asset Class Risk'!$A:$AA,'1. ALOS &amp; Asset Class Risk'!F$1,FALSE))</f>
        <v>0</v>
      </c>
      <c r="E15" s="260">
        <f>IF($A15="",0,VLOOKUP($A15,'1. ALOS &amp; Asset Class Risk'!$A:$AA,'1. ALOS &amp; Asset Class Risk'!O$1,FALSE))</f>
        <v>0</v>
      </c>
      <c r="F15" s="261">
        <f>IF($A15="",0,VLOOKUP($A15,'1. ALOS &amp; Asset Class Risk'!$A:$AA,'1. ALOS &amp; Asset Class Risk'!R$1,FALSE))</f>
        <v>0</v>
      </c>
      <c r="G15" s="262" t="str">
        <f t="shared" si="0"/>
        <v/>
      </c>
      <c r="H15" s="263">
        <f>IF($A15="",0,VLOOKUP($A15,'1. ALOS &amp; Asset Class Risk'!$A:$AA,'1. ALOS &amp; Asset Class Risk'!S$1,FALSE))</f>
        <v>0</v>
      </c>
      <c r="I15" s="264">
        <f t="shared" si="4"/>
        <v>0</v>
      </c>
      <c r="J15" s="264">
        <f t="shared" si="5"/>
        <v>0</v>
      </c>
      <c r="K15" s="264" t="str">
        <f t="shared" si="6"/>
        <v/>
      </c>
      <c r="L15" s="269" t="str">
        <f t="shared" si="1"/>
        <v/>
      </c>
      <c r="M15" s="262" t="str">
        <f t="shared" si="2"/>
        <v/>
      </c>
      <c r="N15" s="266">
        <f>IF($A15="",0,VLOOKUP($A15,'1. ALOS &amp; Asset Class Risk'!$A:$AA,'1. ALOS &amp; Asset Class Risk'!T$1,FALSE))</f>
        <v>0</v>
      </c>
      <c r="O15" s="267">
        <f>IF($A15="",0,VLOOKUP($A15,'1. ALOS &amp; Asset Class Risk'!$A:$AA,'1. ALOS &amp; Asset Class Risk'!U$1,FALSE))</f>
        <v>0</v>
      </c>
      <c r="P15" s="268" t="str">
        <f t="shared" si="3"/>
        <v/>
      </c>
    </row>
    <row r="16" spans="1:16" ht="22.5" customHeight="1" thickBot="1" x14ac:dyDescent="0.35">
      <c r="A16" s="257"/>
      <c r="B16" s="259">
        <f>IF($A16="",0,VLOOKUP($A16,'1. ALOS &amp; Asset Class Risk'!$A:$AA,'1. ALOS &amp; Asset Class Risk'!D$1,FALSE))</f>
        <v>0</v>
      </c>
      <c r="C16" s="260">
        <f>IF($A16="",0,VLOOKUP($A16,'1. ALOS &amp; Asset Class Risk'!$A:$AA,'1. ALOS &amp; Asset Class Risk'!B$1,FALSE))</f>
        <v>0</v>
      </c>
      <c r="D16" s="259">
        <f>IF($A16="",0,VLOOKUP($A16,'1. ALOS &amp; Asset Class Risk'!$A:$AA,'1. ALOS &amp; Asset Class Risk'!F$1,FALSE))</f>
        <v>0</v>
      </c>
      <c r="E16" s="260">
        <f>IF($A16="",0,VLOOKUP($A16,'1. ALOS &amp; Asset Class Risk'!$A:$AA,'1. ALOS &amp; Asset Class Risk'!O$1,FALSE))</f>
        <v>0</v>
      </c>
      <c r="F16" s="261">
        <f>IF($A16="",0,VLOOKUP($A16,'1. ALOS &amp; Asset Class Risk'!$A:$AA,'1. ALOS &amp; Asset Class Risk'!R$1,FALSE))</f>
        <v>0</v>
      </c>
      <c r="G16" s="262" t="str">
        <f t="shared" si="0"/>
        <v/>
      </c>
      <c r="H16" s="263">
        <f>IF($A16="",0,VLOOKUP($A16,'1. ALOS &amp; Asset Class Risk'!$A:$AA,'1. ALOS &amp; Asset Class Risk'!S$1,FALSE))</f>
        <v>0</v>
      </c>
      <c r="I16" s="264">
        <f t="shared" si="4"/>
        <v>0</v>
      </c>
      <c r="J16" s="264">
        <f t="shared" si="5"/>
        <v>0</v>
      </c>
      <c r="K16" s="264" t="str">
        <f t="shared" si="6"/>
        <v/>
      </c>
      <c r="L16" s="269" t="str">
        <f t="shared" si="1"/>
        <v/>
      </c>
      <c r="M16" s="262" t="str">
        <f t="shared" si="2"/>
        <v/>
      </c>
      <c r="N16" s="266">
        <f>IF($A16="",0,VLOOKUP($A16,'1. ALOS &amp; Asset Class Risk'!$A:$AA,'1. ALOS &amp; Asset Class Risk'!T$1,FALSE))</f>
        <v>0</v>
      </c>
      <c r="O16" s="267">
        <f>IF($A16="",0,VLOOKUP($A16,'1. ALOS &amp; Asset Class Risk'!$A:$AA,'1. ALOS &amp; Asset Class Risk'!U$1,FALSE))</f>
        <v>0</v>
      </c>
      <c r="P16" s="268" t="str">
        <f t="shared" si="3"/>
        <v/>
      </c>
    </row>
    <row r="17" spans="1:16" ht="22.5" customHeight="1" thickBot="1" x14ac:dyDescent="0.35">
      <c r="A17" s="257"/>
      <c r="B17" s="259">
        <f>IF($A17="",0,VLOOKUP($A17,'1. ALOS &amp; Asset Class Risk'!$A:$AA,'1. ALOS &amp; Asset Class Risk'!D$1,FALSE))</f>
        <v>0</v>
      </c>
      <c r="C17" s="260">
        <f>IF($A17="",0,VLOOKUP($A17,'1. ALOS &amp; Asset Class Risk'!$A:$AA,'1. ALOS &amp; Asset Class Risk'!B$1,FALSE))</f>
        <v>0</v>
      </c>
      <c r="D17" s="259">
        <f>IF($A17="",0,VLOOKUP($A17,'1. ALOS &amp; Asset Class Risk'!$A:$AA,'1. ALOS &amp; Asset Class Risk'!F$1,FALSE))</f>
        <v>0</v>
      </c>
      <c r="E17" s="260">
        <f>IF($A17="",0,VLOOKUP($A17,'1. ALOS &amp; Asset Class Risk'!$A:$AA,'1. ALOS &amp; Asset Class Risk'!O$1,FALSE))</f>
        <v>0</v>
      </c>
      <c r="F17" s="261">
        <f>IF($A17="",0,VLOOKUP($A17,'1. ALOS &amp; Asset Class Risk'!$A:$AA,'1. ALOS &amp; Asset Class Risk'!R$1,FALSE))</f>
        <v>0</v>
      </c>
      <c r="G17" s="262" t="str">
        <f t="shared" si="0"/>
        <v/>
      </c>
      <c r="H17" s="263">
        <f>IF($A17="",0,VLOOKUP($A17,'1. ALOS &amp; Asset Class Risk'!$A:$AA,'1. ALOS &amp; Asset Class Risk'!S$1,FALSE))</f>
        <v>0</v>
      </c>
      <c r="I17" s="264">
        <f t="shared" si="4"/>
        <v>0</v>
      </c>
      <c r="J17" s="264">
        <f t="shared" si="5"/>
        <v>0</v>
      </c>
      <c r="K17" s="264" t="str">
        <f t="shared" si="6"/>
        <v/>
      </c>
      <c r="L17" s="269" t="str">
        <f t="shared" si="1"/>
        <v/>
      </c>
      <c r="M17" s="262" t="str">
        <f t="shared" si="2"/>
        <v/>
      </c>
      <c r="N17" s="266">
        <f>IF($A17="",0,VLOOKUP($A17,'1. ALOS &amp; Asset Class Risk'!$A:$AA,'1. ALOS &amp; Asset Class Risk'!T$1,FALSE))</f>
        <v>0</v>
      </c>
      <c r="O17" s="267">
        <f>IF($A17="",0,VLOOKUP($A17,'1. ALOS &amp; Asset Class Risk'!$A:$AA,'1. ALOS &amp; Asset Class Risk'!U$1,FALSE))</f>
        <v>0</v>
      </c>
      <c r="P17" s="268" t="str">
        <f t="shared" si="3"/>
        <v/>
      </c>
    </row>
    <row r="18" spans="1:16" ht="22.5" customHeight="1" thickBot="1" x14ac:dyDescent="0.35">
      <c r="A18" s="257"/>
      <c r="B18" s="259">
        <f>IF($A18="",0,VLOOKUP($A18,'1. ALOS &amp; Asset Class Risk'!$A:$AA,'1. ALOS &amp; Asset Class Risk'!D$1,FALSE))</f>
        <v>0</v>
      </c>
      <c r="C18" s="260">
        <f>IF($A18="",0,VLOOKUP($A18,'1. ALOS &amp; Asset Class Risk'!$A:$AA,'1. ALOS &amp; Asset Class Risk'!B$1,FALSE))</f>
        <v>0</v>
      </c>
      <c r="D18" s="259">
        <f>IF($A18="",0,VLOOKUP($A18,'1. ALOS &amp; Asset Class Risk'!$A:$AA,'1. ALOS &amp; Asset Class Risk'!F$1,FALSE))</f>
        <v>0</v>
      </c>
      <c r="E18" s="260">
        <f>IF($A18="",0,VLOOKUP($A18,'1. ALOS &amp; Asset Class Risk'!$A:$AA,'1. ALOS &amp; Asset Class Risk'!O$1,FALSE))</f>
        <v>0</v>
      </c>
      <c r="F18" s="261">
        <f>IF($A18="",0,VLOOKUP($A18,'1. ALOS &amp; Asset Class Risk'!$A:$AA,'1. ALOS &amp; Asset Class Risk'!R$1,FALSE))</f>
        <v>0</v>
      </c>
      <c r="G18" s="262" t="str">
        <f t="shared" si="0"/>
        <v/>
      </c>
      <c r="H18" s="263">
        <f>IF($A18="",0,VLOOKUP($A18,'1. ALOS &amp; Asset Class Risk'!$A:$AA,'1. ALOS &amp; Asset Class Risk'!S$1,FALSE))</f>
        <v>0</v>
      </c>
      <c r="I18" s="264">
        <f t="shared" si="4"/>
        <v>0</v>
      </c>
      <c r="J18" s="264">
        <f t="shared" si="5"/>
        <v>0</v>
      </c>
      <c r="K18" s="264" t="str">
        <f t="shared" si="6"/>
        <v/>
      </c>
      <c r="L18" s="269" t="str">
        <f t="shared" si="1"/>
        <v/>
      </c>
      <c r="M18" s="262" t="str">
        <f t="shared" si="2"/>
        <v/>
      </c>
      <c r="N18" s="266">
        <f>IF($A18="",0,VLOOKUP($A18,'1. ALOS &amp; Asset Class Risk'!$A:$AA,'1. ALOS &amp; Asset Class Risk'!T$1,FALSE))</f>
        <v>0</v>
      </c>
      <c r="O18" s="267">
        <f>IF($A18="",0,VLOOKUP($A18,'1. ALOS &amp; Asset Class Risk'!$A:$AA,'1. ALOS &amp; Asset Class Risk'!U$1,FALSE))</f>
        <v>0</v>
      </c>
      <c r="P18" s="268" t="str">
        <f t="shared" si="3"/>
        <v/>
      </c>
    </row>
    <row r="19" spans="1:16" ht="22.5" customHeight="1" thickBot="1" x14ac:dyDescent="0.35">
      <c r="A19" s="257"/>
      <c r="B19" s="259">
        <f>IF($A19="",0,VLOOKUP($A19,'1. ALOS &amp; Asset Class Risk'!$A:$AA,'1. ALOS &amp; Asset Class Risk'!D$1,FALSE))</f>
        <v>0</v>
      </c>
      <c r="C19" s="260">
        <f>IF($A19="",0,VLOOKUP($A19,'1. ALOS &amp; Asset Class Risk'!$A:$AA,'1. ALOS &amp; Asset Class Risk'!B$1,FALSE))</f>
        <v>0</v>
      </c>
      <c r="D19" s="259">
        <f>IF($A19="",0,VLOOKUP($A19,'1. ALOS &amp; Asset Class Risk'!$A:$AA,'1. ALOS &amp; Asset Class Risk'!F$1,FALSE))</f>
        <v>0</v>
      </c>
      <c r="E19" s="260">
        <f>IF($A19="",0,VLOOKUP($A19,'1. ALOS &amp; Asset Class Risk'!$A:$AA,'1. ALOS &amp; Asset Class Risk'!O$1,FALSE))</f>
        <v>0</v>
      </c>
      <c r="F19" s="261">
        <f>IF($A19="",0,VLOOKUP($A19,'1. ALOS &amp; Asset Class Risk'!$A:$AA,'1. ALOS &amp; Asset Class Risk'!R$1,FALSE))</f>
        <v>0</v>
      </c>
      <c r="G19" s="262" t="str">
        <f t="shared" si="0"/>
        <v/>
      </c>
      <c r="H19" s="263">
        <f>IF($A19="",0,VLOOKUP($A19,'1. ALOS &amp; Asset Class Risk'!$A:$AA,'1. ALOS &amp; Asset Class Risk'!S$1,FALSE))</f>
        <v>0</v>
      </c>
      <c r="I19" s="264">
        <f t="shared" si="4"/>
        <v>0</v>
      </c>
      <c r="J19" s="264">
        <f t="shared" si="5"/>
        <v>0</v>
      </c>
      <c r="K19" s="264" t="str">
        <f t="shared" si="6"/>
        <v/>
      </c>
      <c r="L19" s="269" t="str">
        <f t="shared" si="1"/>
        <v/>
      </c>
      <c r="M19" s="262" t="str">
        <f t="shared" si="2"/>
        <v/>
      </c>
      <c r="N19" s="266">
        <f>IF($A19="",0,VLOOKUP($A19,'1. ALOS &amp; Asset Class Risk'!$A:$AA,'1. ALOS &amp; Asset Class Risk'!T$1,FALSE))</f>
        <v>0</v>
      </c>
      <c r="O19" s="267">
        <f>IF($A19="",0,VLOOKUP($A19,'1. ALOS &amp; Asset Class Risk'!$A:$AA,'1. ALOS &amp; Asset Class Risk'!U$1,FALSE))</f>
        <v>0</v>
      </c>
      <c r="P19" s="268" t="str">
        <f t="shared" si="3"/>
        <v/>
      </c>
    </row>
    <row r="20" spans="1:16" ht="22.5" customHeight="1" thickBot="1" x14ac:dyDescent="0.35">
      <c r="A20" s="257"/>
      <c r="B20" s="259">
        <f>IF($A20="",0,VLOOKUP($A20,'1. ALOS &amp; Asset Class Risk'!$A:$AA,'1. ALOS &amp; Asset Class Risk'!D$1,FALSE))</f>
        <v>0</v>
      </c>
      <c r="C20" s="260">
        <f>IF($A20="",0,VLOOKUP($A20,'1. ALOS &amp; Asset Class Risk'!$A:$AA,'1. ALOS &amp; Asset Class Risk'!B$1,FALSE))</f>
        <v>0</v>
      </c>
      <c r="D20" s="259">
        <f>IF($A20="",0,VLOOKUP($A20,'1. ALOS &amp; Asset Class Risk'!$A:$AA,'1. ALOS &amp; Asset Class Risk'!F$1,FALSE))</f>
        <v>0</v>
      </c>
      <c r="E20" s="260">
        <f>IF($A20="",0,VLOOKUP($A20,'1. ALOS &amp; Asset Class Risk'!$A:$AA,'1. ALOS &amp; Asset Class Risk'!O$1,FALSE))</f>
        <v>0</v>
      </c>
      <c r="F20" s="261">
        <f>IF($A20="",0,VLOOKUP($A20,'1. ALOS &amp; Asset Class Risk'!$A:$AA,'1. ALOS &amp; Asset Class Risk'!R$1,FALSE))</f>
        <v>0</v>
      </c>
      <c r="G20" s="262" t="str">
        <f t="shared" si="0"/>
        <v/>
      </c>
      <c r="H20" s="263">
        <f>IF($A20="",0,VLOOKUP($A20,'1. ALOS &amp; Asset Class Risk'!$A:$AA,'1. ALOS &amp; Asset Class Risk'!S$1,FALSE))</f>
        <v>0</v>
      </c>
      <c r="I20" s="264">
        <f t="shared" si="4"/>
        <v>0</v>
      </c>
      <c r="J20" s="264">
        <f t="shared" si="5"/>
        <v>0</v>
      </c>
      <c r="K20" s="264" t="str">
        <f t="shared" si="6"/>
        <v/>
      </c>
      <c r="L20" s="269" t="str">
        <f t="shared" si="1"/>
        <v/>
      </c>
      <c r="M20" s="262" t="str">
        <f t="shared" si="2"/>
        <v/>
      </c>
      <c r="N20" s="266">
        <f>IF($A20="",0,VLOOKUP($A20,'1. ALOS &amp; Asset Class Risk'!$A:$AA,'1. ALOS &amp; Asset Class Risk'!T$1,FALSE))</f>
        <v>0</v>
      </c>
      <c r="O20" s="267">
        <f>IF($A20="",0,VLOOKUP($A20,'1. ALOS &amp; Asset Class Risk'!$A:$AA,'1. ALOS &amp; Asset Class Risk'!U$1,FALSE))</f>
        <v>0</v>
      </c>
      <c r="P20" s="268" t="str">
        <f t="shared" si="3"/>
        <v/>
      </c>
    </row>
    <row r="21" spans="1:16" ht="22.5" customHeight="1" thickBot="1" x14ac:dyDescent="0.35">
      <c r="A21" s="257"/>
      <c r="B21" s="259">
        <f>IF($A21="",0,VLOOKUP($A21,'1. ALOS &amp; Asset Class Risk'!$A:$AA,'1. ALOS &amp; Asset Class Risk'!D$1,FALSE))</f>
        <v>0</v>
      </c>
      <c r="C21" s="260">
        <f>IF($A21="",0,VLOOKUP($A21,'1. ALOS &amp; Asset Class Risk'!$A:$AA,'1. ALOS &amp; Asset Class Risk'!B$1,FALSE))</f>
        <v>0</v>
      </c>
      <c r="D21" s="259">
        <f>IF($A21="",0,VLOOKUP($A21,'1. ALOS &amp; Asset Class Risk'!$A:$AA,'1. ALOS &amp; Asset Class Risk'!F$1,FALSE))</f>
        <v>0</v>
      </c>
      <c r="E21" s="260">
        <f>IF($A21="",0,VLOOKUP($A21,'1. ALOS &amp; Asset Class Risk'!$A:$AA,'1. ALOS &amp; Asset Class Risk'!O$1,FALSE))</f>
        <v>0</v>
      </c>
      <c r="F21" s="261">
        <f>IF($A21="",0,VLOOKUP($A21,'1. ALOS &amp; Asset Class Risk'!$A:$AA,'1. ALOS &amp; Asset Class Risk'!R$1,FALSE))</f>
        <v>0</v>
      </c>
      <c r="G21" s="262" t="str">
        <f t="shared" si="0"/>
        <v/>
      </c>
      <c r="H21" s="263">
        <f>IF($A21="",0,VLOOKUP($A21,'1. ALOS &amp; Asset Class Risk'!$A:$AA,'1. ALOS &amp; Asset Class Risk'!S$1,FALSE))</f>
        <v>0</v>
      </c>
      <c r="I21" s="264">
        <f t="shared" si="4"/>
        <v>0</v>
      </c>
      <c r="J21" s="264">
        <f t="shared" si="5"/>
        <v>0</v>
      </c>
      <c r="K21" s="264" t="str">
        <f t="shared" si="6"/>
        <v/>
      </c>
      <c r="L21" s="269" t="str">
        <f t="shared" si="1"/>
        <v/>
      </c>
      <c r="M21" s="262" t="str">
        <f t="shared" si="2"/>
        <v/>
      </c>
      <c r="N21" s="266">
        <f>IF($A21="",0,VLOOKUP($A21,'1. ALOS &amp; Asset Class Risk'!$A:$AA,'1. ALOS &amp; Asset Class Risk'!T$1,FALSE))</f>
        <v>0</v>
      </c>
      <c r="O21" s="267">
        <f>IF($A21="",0,VLOOKUP($A21,'1. ALOS &amp; Asset Class Risk'!$A:$AA,'1. ALOS &amp; Asset Class Risk'!U$1,FALSE))</f>
        <v>0</v>
      </c>
      <c r="P21" s="268" t="str">
        <f t="shared" si="3"/>
        <v/>
      </c>
    </row>
    <row r="22" spans="1:16" ht="22.5" customHeight="1" thickBot="1" x14ac:dyDescent="0.35">
      <c r="A22" s="257"/>
      <c r="B22" s="259">
        <f>IF($A22="",0,VLOOKUP($A22,'1. ALOS &amp; Asset Class Risk'!$A:$AA,'1. ALOS &amp; Asset Class Risk'!D$1,FALSE))</f>
        <v>0</v>
      </c>
      <c r="C22" s="260">
        <f>IF($A22="",0,VLOOKUP($A22,'1. ALOS &amp; Asset Class Risk'!$A:$AA,'1. ALOS &amp; Asset Class Risk'!B$1,FALSE))</f>
        <v>0</v>
      </c>
      <c r="D22" s="259">
        <f>IF($A22="",0,VLOOKUP($A22,'1. ALOS &amp; Asset Class Risk'!$A:$AA,'1. ALOS &amp; Asset Class Risk'!F$1,FALSE))</f>
        <v>0</v>
      </c>
      <c r="E22" s="260">
        <f>IF($A22="",0,VLOOKUP($A22,'1. ALOS &amp; Asset Class Risk'!$A:$AA,'1. ALOS &amp; Asset Class Risk'!O$1,FALSE))</f>
        <v>0</v>
      </c>
      <c r="F22" s="261">
        <f>IF($A22="",0,VLOOKUP($A22,'1. ALOS &amp; Asset Class Risk'!$A:$AA,'1. ALOS &amp; Asset Class Risk'!R$1,FALSE))</f>
        <v>0</v>
      </c>
      <c r="G22" s="262" t="str">
        <f t="shared" si="0"/>
        <v/>
      </c>
      <c r="H22" s="263">
        <f>IF($A22="",0,VLOOKUP($A22,'1. ALOS &amp; Asset Class Risk'!$A:$AA,'1. ALOS &amp; Asset Class Risk'!S$1,FALSE))</f>
        <v>0</v>
      </c>
      <c r="I22" s="264">
        <f t="shared" si="4"/>
        <v>0</v>
      </c>
      <c r="J22" s="264">
        <f t="shared" si="5"/>
        <v>0</v>
      </c>
      <c r="K22" s="264" t="str">
        <f t="shared" si="6"/>
        <v/>
      </c>
      <c r="L22" s="269" t="str">
        <f t="shared" si="1"/>
        <v/>
      </c>
      <c r="M22" s="262" t="str">
        <f t="shared" si="2"/>
        <v/>
      </c>
      <c r="N22" s="266">
        <f>IF($A22="",0,VLOOKUP($A22,'1. ALOS &amp; Asset Class Risk'!$A:$AA,'1. ALOS &amp; Asset Class Risk'!T$1,FALSE))</f>
        <v>0</v>
      </c>
      <c r="O22" s="267">
        <f>IF($A22="",0,VLOOKUP($A22,'1. ALOS &amp; Asset Class Risk'!$A:$AA,'1. ALOS &amp; Asset Class Risk'!U$1,FALSE))</f>
        <v>0</v>
      </c>
      <c r="P22" s="268" t="str">
        <f t="shared" si="3"/>
        <v/>
      </c>
    </row>
    <row r="23" spans="1:16" ht="22.5" customHeight="1" thickBot="1" x14ac:dyDescent="0.35">
      <c r="A23" s="257"/>
      <c r="B23" s="259">
        <f>IF($A23="",0,VLOOKUP($A23,'1. ALOS &amp; Asset Class Risk'!$A:$AA,'1. ALOS &amp; Asset Class Risk'!D$1,FALSE))</f>
        <v>0</v>
      </c>
      <c r="C23" s="260">
        <f>IF($A23="",0,VLOOKUP($A23,'1. ALOS &amp; Asset Class Risk'!$A:$AA,'1. ALOS &amp; Asset Class Risk'!B$1,FALSE))</f>
        <v>0</v>
      </c>
      <c r="D23" s="259">
        <f>IF($A23="",0,VLOOKUP($A23,'1. ALOS &amp; Asset Class Risk'!$A:$AA,'1. ALOS &amp; Asset Class Risk'!F$1,FALSE))</f>
        <v>0</v>
      </c>
      <c r="E23" s="260">
        <f>IF($A23="",0,VLOOKUP($A23,'1. ALOS &amp; Asset Class Risk'!$A:$AA,'1. ALOS &amp; Asset Class Risk'!O$1,FALSE))</f>
        <v>0</v>
      </c>
      <c r="F23" s="261">
        <f>IF($A23="",0,VLOOKUP($A23,'1. ALOS &amp; Asset Class Risk'!$A:$AA,'1. ALOS &amp; Asset Class Risk'!R$1,FALSE))</f>
        <v>0</v>
      </c>
      <c r="G23" s="262" t="str">
        <f t="shared" si="0"/>
        <v/>
      </c>
      <c r="H23" s="263">
        <f>IF($A23="",0,VLOOKUP($A23,'1. ALOS &amp; Asset Class Risk'!$A:$AA,'1. ALOS &amp; Asset Class Risk'!S$1,FALSE))</f>
        <v>0</v>
      </c>
      <c r="I23" s="264">
        <f t="shared" si="4"/>
        <v>0</v>
      </c>
      <c r="J23" s="264">
        <f t="shared" si="5"/>
        <v>0</v>
      </c>
      <c r="K23" s="264" t="str">
        <f t="shared" si="6"/>
        <v/>
      </c>
      <c r="L23" s="269" t="str">
        <f t="shared" si="1"/>
        <v/>
      </c>
      <c r="M23" s="262" t="str">
        <f t="shared" si="2"/>
        <v/>
      </c>
      <c r="N23" s="266">
        <f>IF($A23="",0,VLOOKUP($A23,'1. ALOS &amp; Asset Class Risk'!$A:$AA,'1. ALOS &amp; Asset Class Risk'!T$1,FALSE))</f>
        <v>0</v>
      </c>
      <c r="O23" s="267">
        <f>IF($A23="",0,VLOOKUP($A23,'1. ALOS &amp; Asset Class Risk'!$A:$AA,'1. ALOS &amp; Asset Class Risk'!U$1,FALSE))</f>
        <v>0</v>
      </c>
      <c r="P23" s="268" t="str">
        <f t="shared" si="3"/>
        <v/>
      </c>
    </row>
    <row r="24" spans="1:16" ht="22.5" customHeight="1" thickBot="1" x14ac:dyDescent="0.35">
      <c r="A24" s="257"/>
      <c r="B24" s="259">
        <f>IF($A24="",0,VLOOKUP($A24,'1. ALOS &amp; Asset Class Risk'!$A:$AA,'1. ALOS &amp; Asset Class Risk'!D$1,FALSE))</f>
        <v>0</v>
      </c>
      <c r="C24" s="260">
        <f>IF($A24="",0,VLOOKUP($A24,'1. ALOS &amp; Asset Class Risk'!$A:$AA,'1. ALOS &amp; Asset Class Risk'!B$1,FALSE))</f>
        <v>0</v>
      </c>
      <c r="D24" s="259">
        <f>IF($A24="",0,VLOOKUP($A24,'1. ALOS &amp; Asset Class Risk'!$A:$AA,'1. ALOS &amp; Asset Class Risk'!F$1,FALSE))</f>
        <v>0</v>
      </c>
      <c r="E24" s="260">
        <f>IF($A24="",0,VLOOKUP($A24,'1. ALOS &amp; Asset Class Risk'!$A:$AA,'1. ALOS &amp; Asset Class Risk'!O$1,FALSE))</f>
        <v>0</v>
      </c>
      <c r="F24" s="261">
        <f>IF($A24="",0,VLOOKUP($A24,'1. ALOS &amp; Asset Class Risk'!$A:$AA,'1. ALOS &amp; Asset Class Risk'!R$1,FALSE))</f>
        <v>0</v>
      </c>
      <c r="G24" s="262" t="str">
        <f t="shared" si="0"/>
        <v/>
      </c>
      <c r="H24" s="263">
        <f>IF($A24="",0,VLOOKUP($A24,'1. ALOS &amp; Asset Class Risk'!$A:$AA,'1. ALOS &amp; Asset Class Risk'!S$1,FALSE))</f>
        <v>0</v>
      </c>
      <c r="I24" s="264">
        <f t="shared" si="4"/>
        <v>0</v>
      </c>
      <c r="J24" s="264">
        <f t="shared" si="5"/>
        <v>0</v>
      </c>
      <c r="K24" s="264" t="str">
        <f t="shared" si="6"/>
        <v/>
      </c>
      <c r="L24" s="269" t="str">
        <f t="shared" si="1"/>
        <v/>
      </c>
      <c r="M24" s="262" t="str">
        <f t="shared" si="2"/>
        <v/>
      </c>
      <c r="N24" s="266">
        <f>IF($A24="",0,VLOOKUP($A24,'1. ALOS &amp; Asset Class Risk'!$A:$AA,'1. ALOS &amp; Asset Class Risk'!T$1,FALSE))</f>
        <v>0</v>
      </c>
      <c r="O24" s="267">
        <f>IF($A24="",0,VLOOKUP($A24,'1. ALOS &amp; Asset Class Risk'!$A:$AA,'1. ALOS &amp; Asset Class Risk'!U$1,FALSE))</f>
        <v>0</v>
      </c>
      <c r="P24" s="268" t="str">
        <f t="shared" si="3"/>
        <v/>
      </c>
    </row>
    <row r="25" spans="1:16" ht="22.5" customHeight="1" thickBot="1" x14ac:dyDescent="0.35">
      <c r="A25" s="257"/>
      <c r="B25" s="259">
        <f>IF($A25="",0,VLOOKUP($A25,'1. ALOS &amp; Asset Class Risk'!$A:$AA,'1. ALOS &amp; Asset Class Risk'!D$1,FALSE))</f>
        <v>0</v>
      </c>
      <c r="C25" s="260">
        <f>IF($A25="",0,VLOOKUP($A25,'1. ALOS &amp; Asset Class Risk'!$A:$AA,'1. ALOS &amp; Asset Class Risk'!B$1,FALSE))</f>
        <v>0</v>
      </c>
      <c r="D25" s="259">
        <f>IF($A25="",0,VLOOKUP($A25,'1. ALOS &amp; Asset Class Risk'!$A:$AA,'1. ALOS &amp; Asset Class Risk'!F$1,FALSE))</f>
        <v>0</v>
      </c>
      <c r="E25" s="260">
        <f>IF($A25="",0,VLOOKUP($A25,'1. ALOS &amp; Asset Class Risk'!$A:$AA,'1. ALOS &amp; Asset Class Risk'!O$1,FALSE))</f>
        <v>0</v>
      </c>
      <c r="F25" s="261">
        <f>IF($A25="",0,VLOOKUP($A25,'1. ALOS &amp; Asset Class Risk'!$A:$AA,'1. ALOS &amp; Asset Class Risk'!R$1,FALSE))</f>
        <v>0</v>
      </c>
      <c r="G25" s="262" t="str">
        <f t="shared" si="0"/>
        <v/>
      </c>
      <c r="H25" s="263">
        <f>IF($A25="",0,VLOOKUP($A25,'1. ALOS &amp; Asset Class Risk'!$A:$AA,'1. ALOS &amp; Asset Class Risk'!S$1,FALSE))</f>
        <v>0</v>
      </c>
      <c r="I25" s="264">
        <f t="shared" si="4"/>
        <v>0</v>
      </c>
      <c r="J25" s="264">
        <f t="shared" si="5"/>
        <v>0</v>
      </c>
      <c r="K25" s="264" t="str">
        <f t="shared" si="6"/>
        <v/>
      </c>
      <c r="L25" s="269" t="str">
        <f t="shared" si="1"/>
        <v/>
      </c>
      <c r="M25" s="262" t="str">
        <f t="shared" si="2"/>
        <v/>
      </c>
      <c r="N25" s="266">
        <f>IF($A25="",0,VLOOKUP($A25,'1. ALOS &amp; Asset Class Risk'!$A:$AA,'1. ALOS &amp; Asset Class Risk'!T$1,FALSE))</f>
        <v>0</v>
      </c>
      <c r="O25" s="267">
        <f>IF($A25="",0,VLOOKUP($A25,'1. ALOS &amp; Asset Class Risk'!$A:$AA,'1. ALOS &amp; Asset Class Risk'!U$1,FALSE))</f>
        <v>0</v>
      </c>
      <c r="P25" s="268" t="str">
        <f t="shared" si="3"/>
        <v/>
      </c>
    </row>
    <row r="26" spans="1:16" ht="22.5" customHeight="1" thickBot="1" x14ac:dyDescent="0.35">
      <c r="A26" s="257"/>
      <c r="B26" s="259">
        <f>IF($A26="",0,VLOOKUP($A26,'1. ALOS &amp; Asset Class Risk'!$A:$AA,'1. ALOS &amp; Asset Class Risk'!D$1,FALSE))</f>
        <v>0</v>
      </c>
      <c r="C26" s="260">
        <f>IF($A26="",0,VLOOKUP($A26,'1. ALOS &amp; Asset Class Risk'!$A:$AA,'1. ALOS &amp; Asset Class Risk'!B$1,FALSE))</f>
        <v>0</v>
      </c>
      <c r="D26" s="259">
        <f>IF($A26="",0,VLOOKUP($A26,'1. ALOS &amp; Asset Class Risk'!$A:$AA,'1. ALOS &amp; Asset Class Risk'!F$1,FALSE))</f>
        <v>0</v>
      </c>
      <c r="E26" s="260">
        <f>IF($A26="",0,VLOOKUP($A26,'1. ALOS &amp; Asset Class Risk'!$A:$AA,'1. ALOS &amp; Asset Class Risk'!O$1,FALSE))</f>
        <v>0</v>
      </c>
      <c r="F26" s="261">
        <f>IF($A26="",0,VLOOKUP($A26,'1. ALOS &amp; Asset Class Risk'!$A:$AA,'1. ALOS &amp; Asset Class Risk'!R$1,FALSE))</f>
        <v>0</v>
      </c>
      <c r="G26" s="262" t="str">
        <f t="shared" si="0"/>
        <v/>
      </c>
      <c r="H26" s="263">
        <f>IF($A26="",0,VLOOKUP($A26,'1. ALOS &amp; Asset Class Risk'!$A:$AA,'1. ALOS &amp; Asset Class Risk'!S$1,FALSE))</f>
        <v>0</v>
      </c>
      <c r="I26" s="264">
        <f t="shared" si="4"/>
        <v>0</v>
      </c>
      <c r="J26" s="264">
        <f t="shared" si="5"/>
        <v>0</v>
      </c>
      <c r="K26" s="264" t="str">
        <f t="shared" si="6"/>
        <v/>
      </c>
      <c r="L26" s="269" t="str">
        <f t="shared" si="1"/>
        <v/>
      </c>
      <c r="M26" s="262" t="str">
        <f t="shared" si="2"/>
        <v/>
      </c>
      <c r="N26" s="266">
        <f>IF($A26="",0,VLOOKUP($A26,'1. ALOS &amp; Asset Class Risk'!$A:$AA,'1. ALOS &amp; Asset Class Risk'!T$1,FALSE))</f>
        <v>0</v>
      </c>
      <c r="O26" s="267">
        <f>IF($A26="",0,VLOOKUP($A26,'1. ALOS &amp; Asset Class Risk'!$A:$AA,'1. ALOS &amp; Asset Class Risk'!U$1,FALSE))</f>
        <v>0</v>
      </c>
      <c r="P26" s="268" t="str">
        <f t="shared" si="3"/>
        <v/>
      </c>
    </row>
    <row r="27" spans="1:16" ht="22.5" customHeight="1" thickBot="1" x14ac:dyDescent="0.35">
      <c r="A27" s="257"/>
      <c r="B27" s="259">
        <f>IF($A27="",0,VLOOKUP($A27,'1. ALOS &amp; Asset Class Risk'!$A:$AA,'1. ALOS &amp; Asset Class Risk'!D$1,FALSE))</f>
        <v>0</v>
      </c>
      <c r="C27" s="260">
        <f>IF($A27="",0,VLOOKUP($A27,'1. ALOS &amp; Asset Class Risk'!$A:$AA,'1. ALOS &amp; Asset Class Risk'!B$1,FALSE))</f>
        <v>0</v>
      </c>
      <c r="D27" s="259">
        <f>IF($A27="",0,VLOOKUP($A27,'1. ALOS &amp; Asset Class Risk'!$A:$AA,'1. ALOS &amp; Asset Class Risk'!F$1,FALSE))</f>
        <v>0</v>
      </c>
      <c r="E27" s="260">
        <f>IF($A27="",0,VLOOKUP($A27,'1. ALOS &amp; Asset Class Risk'!$A:$AA,'1. ALOS &amp; Asset Class Risk'!O$1,FALSE))</f>
        <v>0</v>
      </c>
      <c r="F27" s="261">
        <f>IF($A27="",0,VLOOKUP($A27,'1. ALOS &amp; Asset Class Risk'!$A:$AA,'1. ALOS &amp; Asset Class Risk'!R$1,FALSE))</f>
        <v>0</v>
      </c>
      <c r="G27" s="262" t="str">
        <f t="shared" si="0"/>
        <v/>
      </c>
      <c r="H27" s="263">
        <f>IF($A27="",0,VLOOKUP($A27,'1. ALOS &amp; Asset Class Risk'!$A:$AA,'1. ALOS &amp; Asset Class Risk'!S$1,FALSE))</f>
        <v>0</v>
      </c>
      <c r="I27" s="264">
        <f t="shared" si="4"/>
        <v>0</v>
      </c>
      <c r="J27" s="264">
        <f t="shared" si="5"/>
        <v>0</v>
      </c>
      <c r="K27" s="264" t="str">
        <f t="shared" si="6"/>
        <v/>
      </c>
      <c r="L27" s="269" t="str">
        <f t="shared" si="1"/>
        <v/>
      </c>
      <c r="M27" s="262" t="str">
        <f t="shared" si="2"/>
        <v/>
      </c>
      <c r="N27" s="266">
        <f>IF($A27="",0,VLOOKUP($A27,'1. ALOS &amp; Asset Class Risk'!$A:$AA,'1. ALOS &amp; Asset Class Risk'!T$1,FALSE))</f>
        <v>0</v>
      </c>
      <c r="O27" s="267">
        <f>IF($A27="",0,VLOOKUP($A27,'1. ALOS &amp; Asset Class Risk'!$A:$AA,'1. ALOS &amp; Asset Class Risk'!U$1,FALSE))</f>
        <v>0</v>
      </c>
      <c r="P27" s="268" t="str">
        <f t="shared" si="3"/>
        <v/>
      </c>
    </row>
    <row r="28" spans="1:16" ht="22.5" customHeight="1" thickBot="1" x14ac:dyDescent="0.35">
      <c r="A28" s="257"/>
      <c r="B28" s="259">
        <f>IF($A28="",0,VLOOKUP($A28,'1. ALOS &amp; Asset Class Risk'!$A:$AA,'1. ALOS &amp; Asset Class Risk'!D$1,FALSE))</f>
        <v>0</v>
      </c>
      <c r="C28" s="260">
        <f>IF($A28="",0,VLOOKUP($A28,'1. ALOS &amp; Asset Class Risk'!$A:$AA,'1. ALOS &amp; Asset Class Risk'!B$1,FALSE))</f>
        <v>0</v>
      </c>
      <c r="D28" s="259">
        <f>IF($A28="",0,VLOOKUP($A28,'1. ALOS &amp; Asset Class Risk'!$A:$AA,'1. ALOS &amp; Asset Class Risk'!F$1,FALSE))</f>
        <v>0</v>
      </c>
      <c r="E28" s="260">
        <f>IF($A28="",0,VLOOKUP($A28,'1. ALOS &amp; Asset Class Risk'!$A:$AA,'1. ALOS &amp; Asset Class Risk'!O$1,FALSE))</f>
        <v>0</v>
      </c>
      <c r="F28" s="261">
        <f>IF($A28="",0,VLOOKUP($A28,'1. ALOS &amp; Asset Class Risk'!$A:$AA,'1. ALOS &amp; Asset Class Risk'!R$1,FALSE))</f>
        <v>0</v>
      </c>
      <c r="G28" s="262" t="str">
        <f t="shared" si="0"/>
        <v/>
      </c>
      <c r="H28" s="263">
        <f>IF($A28="",0,VLOOKUP($A28,'1. ALOS &amp; Asset Class Risk'!$A:$AA,'1. ALOS &amp; Asset Class Risk'!S$1,FALSE))</f>
        <v>0</v>
      </c>
      <c r="I28" s="264">
        <f t="shared" si="4"/>
        <v>0</v>
      </c>
      <c r="J28" s="264">
        <f t="shared" si="5"/>
        <v>0</v>
      </c>
      <c r="K28" s="264" t="str">
        <f t="shared" si="6"/>
        <v/>
      </c>
      <c r="L28" s="269" t="str">
        <f t="shared" si="1"/>
        <v/>
      </c>
      <c r="M28" s="262" t="str">
        <f t="shared" si="2"/>
        <v/>
      </c>
      <c r="N28" s="266">
        <f>IF($A28="",0,VLOOKUP($A28,'1. ALOS &amp; Asset Class Risk'!$A:$AA,'1. ALOS &amp; Asset Class Risk'!T$1,FALSE))</f>
        <v>0</v>
      </c>
      <c r="O28" s="267">
        <f>IF($A28="",0,VLOOKUP($A28,'1. ALOS &amp; Asset Class Risk'!$A:$AA,'1. ALOS &amp; Asset Class Risk'!U$1,FALSE))</f>
        <v>0</v>
      </c>
      <c r="P28" s="268" t="str">
        <f t="shared" si="3"/>
        <v/>
      </c>
    </row>
    <row r="29" spans="1:16" ht="22.5" customHeight="1" thickBot="1" x14ac:dyDescent="0.35">
      <c r="A29" s="257"/>
      <c r="B29" s="259">
        <f>IF($A29="",0,VLOOKUP($A29,'1. ALOS &amp; Asset Class Risk'!$A:$AA,'1. ALOS &amp; Asset Class Risk'!D$1,FALSE))</f>
        <v>0</v>
      </c>
      <c r="C29" s="260">
        <f>IF($A29="",0,VLOOKUP($A29,'1. ALOS &amp; Asset Class Risk'!$A:$AA,'1. ALOS &amp; Asset Class Risk'!B$1,FALSE))</f>
        <v>0</v>
      </c>
      <c r="D29" s="259">
        <f>IF($A29="",0,VLOOKUP($A29,'1. ALOS &amp; Asset Class Risk'!$A:$AA,'1. ALOS &amp; Asset Class Risk'!F$1,FALSE))</f>
        <v>0</v>
      </c>
      <c r="E29" s="260">
        <f>IF($A29="",0,VLOOKUP($A29,'1. ALOS &amp; Asset Class Risk'!$A:$AA,'1. ALOS &amp; Asset Class Risk'!O$1,FALSE))</f>
        <v>0</v>
      </c>
      <c r="F29" s="261">
        <f>IF($A29="",0,VLOOKUP($A29,'1. ALOS &amp; Asset Class Risk'!$A:$AA,'1. ALOS &amp; Asset Class Risk'!R$1,FALSE))</f>
        <v>0</v>
      </c>
      <c r="G29" s="262" t="str">
        <f t="shared" si="0"/>
        <v/>
      </c>
      <c r="H29" s="263">
        <f>IF($A29="",0,VLOOKUP($A29,'1. ALOS &amp; Asset Class Risk'!$A:$AA,'1. ALOS &amp; Asset Class Risk'!S$1,FALSE))</f>
        <v>0</v>
      </c>
      <c r="I29" s="264">
        <f t="shared" si="4"/>
        <v>0</v>
      </c>
      <c r="J29" s="264">
        <f t="shared" si="5"/>
        <v>0</v>
      </c>
      <c r="K29" s="264" t="str">
        <f t="shared" si="6"/>
        <v/>
      </c>
      <c r="L29" s="269" t="str">
        <f t="shared" si="1"/>
        <v/>
      </c>
      <c r="M29" s="262" t="str">
        <f t="shared" si="2"/>
        <v/>
      </c>
      <c r="N29" s="266">
        <f>IF($A29="",0,VLOOKUP($A29,'1. ALOS &amp; Asset Class Risk'!$A:$AA,'1. ALOS &amp; Asset Class Risk'!T$1,FALSE))</f>
        <v>0</v>
      </c>
      <c r="O29" s="267">
        <f>IF($A29="",0,VLOOKUP($A29,'1. ALOS &amp; Asset Class Risk'!$A:$AA,'1. ALOS &amp; Asset Class Risk'!U$1,FALSE))</f>
        <v>0</v>
      </c>
      <c r="P29" s="268" t="str">
        <f t="shared" si="3"/>
        <v/>
      </c>
    </row>
    <row r="30" spans="1:16" ht="22.5" customHeight="1" thickBot="1" x14ac:dyDescent="0.35">
      <c r="A30" s="257"/>
      <c r="B30" s="259">
        <f>IF($A30="",0,VLOOKUP($A30,'1. ALOS &amp; Asset Class Risk'!$A:$AA,'1. ALOS &amp; Asset Class Risk'!D$1,FALSE))</f>
        <v>0</v>
      </c>
      <c r="C30" s="260">
        <f>IF($A30="",0,VLOOKUP($A30,'1. ALOS &amp; Asset Class Risk'!$A:$AA,'1. ALOS &amp; Asset Class Risk'!B$1,FALSE))</f>
        <v>0</v>
      </c>
      <c r="D30" s="259">
        <f>IF($A30="",0,VLOOKUP($A30,'1. ALOS &amp; Asset Class Risk'!$A:$AA,'1. ALOS &amp; Asset Class Risk'!F$1,FALSE))</f>
        <v>0</v>
      </c>
      <c r="E30" s="260">
        <f>IF($A30="",0,VLOOKUP($A30,'1. ALOS &amp; Asset Class Risk'!$A:$AA,'1. ALOS &amp; Asset Class Risk'!O$1,FALSE))</f>
        <v>0</v>
      </c>
      <c r="F30" s="261">
        <f>IF($A30="",0,VLOOKUP($A30,'1. ALOS &amp; Asset Class Risk'!$A:$AA,'1. ALOS &amp; Asset Class Risk'!R$1,FALSE))</f>
        <v>0</v>
      </c>
      <c r="G30" s="262" t="str">
        <f t="shared" si="0"/>
        <v/>
      </c>
      <c r="H30" s="263">
        <f>IF($A30="",0,VLOOKUP($A30,'1. ALOS &amp; Asset Class Risk'!$A:$AA,'1. ALOS &amp; Asset Class Risk'!S$1,FALSE))</f>
        <v>0</v>
      </c>
      <c r="I30" s="264">
        <f t="shared" si="4"/>
        <v>0</v>
      </c>
      <c r="J30" s="264">
        <f t="shared" si="5"/>
        <v>0</v>
      </c>
      <c r="K30" s="264" t="str">
        <f t="shared" si="6"/>
        <v/>
      </c>
      <c r="L30" s="269" t="str">
        <f t="shared" si="1"/>
        <v/>
      </c>
      <c r="M30" s="262" t="str">
        <f t="shared" si="2"/>
        <v/>
      </c>
      <c r="N30" s="266">
        <f>IF($A30="",0,VLOOKUP($A30,'1. ALOS &amp; Asset Class Risk'!$A:$AA,'1. ALOS &amp; Asset Class Risk'!T$1,FALSE))</f>
        <v>0</v>
      </c>
      <c r="O30" s="267">
        <f>IF($A30="",0,VLOOKUP($A30,'1. ALOS &amp; Asset Class Risk'!$A:$AA,'1. ALOS &amp; Asset Class Risk'!U$1,FALSE))</f>
        <v>0</v>
      </c>
      <c r="P30" s="268" t="str">
        <f t="shared" si="3"/>
        <v/>
      </c>
    </row>
    <row r="31" spans="1:16" ht="22.5" customHeight="1" thickBot="1" x14ac:dyDescent="0.35">
      <c r="A31" s="257"/>
      <c r="B31" s="259">
        <f>IF($A31="",0,VLOOKUP($A31,'1. ALOS &amp; Asset Class Risk'!$A:$AA,'1. ALOS &amp; Asset Class Risk'!D$1,FALSE))</f>
        <v>0</v>
      </c>
      <c r="C31" s="260">
        <f>IF($A31="",0,VLOOKUP($A31,'1. ALOS &amp; Asset Class Risk'!$A:$AA,'1. ALOS &amp; Asset Class Risk'!B$1,FALSE))</f>
        <v>0</v>
      </c>
      <c r="D31" s="259">
        <f>IF($A31="",0,VLOOKUP($A31,'1. ALOS &amp; Asset Class Risk'!$A:$AA,'1. ALOS &amp; Asset Class Risk'!F$1,FALSE))</f>
        <v>0</v>
      </c>
      <c r="E31" s="260">
        <f>IF($A31="",0,VLOOKUP($A31,'1. ALOS &amp; Asset Class Risk'!$A:$AA,'1. ALOS &amp; Asset Class Risk'!O$1,FALSE))</f>
        <v>0</v>
      </c>
      <c r="F31" s="261">
        <f>IF($A31="",0,VLOOKUP($A31,'1. ALOS &amp; Asset Class Risk'!$A:$AA,'1. ALOS &amp; Asset Class Risk'!R$1,FALSE))</f>
        <v>0</v>
      </c>
      <c r="G31" s="262" t="str">
        <f t="shared" si="0"/>
        <v/>
      </c>
      <c r="H31" s="263">
        <f>IF($A31="",0,VLOOKUP($A31,'1. ALOS &amp; Asset Class Risk'!$A:$AA,'1. ALOS &amp; Asset Class Risk'!S$1,FALSE))</f>
        <v>0</v>
      </c>
      <c r="I31" s="264">
        <f t="shared" si="4"/>
        <v>0</v>
      </c>
      <c r="J31" s="264">
        <f t="shared" si="5"/>
        <v>0</v>
      </c>
      <c r="K31" s="264" t="str">
        <f t="shared" si="6"/>
        <v/>
      </c>
      <c r="L31" s="269" t="str">
        <f t="shared" si="1"/>
        <v/>
      </c>
      <c r="M31" s="262" t="str">
        <f t="shared" si="2"/>
        <v/>
      </c>
      <c r="N31" s="266">
        <f>IF($A31="",0,VLOOKUP($A31,'1. ALOS &amp; Asset Class Risk'!$A:$AA,'1. ALOS &amp; Asset Class Risk'!T$1,FALSE))</f>
        <v>0</v>
      </c>
      <c r="O31" s="267">
        <f>IF($A31="",0,VLOOKUP($A31,'1. ALOS &amp; Asset Class Risk'!$A:$AA,'1. ALOS &amp; Asset Class Risk'!U$1,FALSE))</f>
        <v>0</v>
      </c>
      <c r="P31" s="268" t="str">
        <f t="shared" si="3"/>
        <v/>
      </c>
    </row>
    <row r="32" spans="1:16" ht="22.5" customHeight="1" thickBot="1" x14ac:dyDescent="0.35">
      <c r="A32" s="257"/>
      <c r="B32" s="259">
        <f>IF($A32="",0,VLOOKUP($A32,'1. ALOS &amp; Asset Class Risk'!$A:$AA,'1. ALOS &amp; Asset Class Risk'!D$1,FALSE))</f>
        <v>0</v>
      </c>
      <c r="C32" s="260">
        <f>IF($A32="",0,VLOOKUP($A32,'1. ALOS &amp; Asset Class Risk'!$A:$AA,'1. ALOS &amp; Asset Class Risk'!B$1,FALSE))</f>
        <v>0</v>
      </c>
      <c r="D32" s="259">
        <f>IF($A32="",0,VLOOKUP($A32,'1. ALOS &amp; Asset Class Risk'!$A:$AA,'1. ALOS &amp; Asset Class Risk'!F$1,FALSE))</f>
        <v>0</v>
      </c>
      <c r="E32" s="260">
        <f>IF($A32="",0,VLOOKUP($A32,'1. ALOS &amp; Asset Class Risk'!$A:$AA,'1. ALOS &amp; Asset Class Risk'!O$1,FALSE))</f>
        <v>0</v>
      </c>
      <c r="F32" s="261">
        <f>IF($A32="",0,VLOOKUP($A32,'1. ALOS &amp; Asset Class Risk'!$A:$AA,'1. ALOS &amp; Asset Class Risk'!R$1,FALSE))</f>
        <v>0</v>
      </c>
      <c r="G32" s="262" t="str">
        <f t="shared" si="0"/>
        <v/>
      </c>
      <c r="H32" s="263">
        <f>IF($A32="",0,VLOOKUP($A32,'1. ALOS &amp; Asset Class Risk'!$A:$AA,'1. ALOS &amp; Asset Class Risk'!S$1,FALSE))</f>
        <v>0</v>
      </c>
      <c r="I32" s="264">
        <f t="shared" si="4"/>
        <v>0</v>
      </c>
      <c r="J32" s="264">
        <f t="shared" si="5"/>
        <v>0</v>
      </c>
      <c r="K32" s="264" t="str">
        <f t="shared" si="6"/>
        <v/>
      </c>
      <c r="L32" s="269" t="str">
        <f t="shared" si="1"/>
        <v/>
      </c>
      <c r="M32" s="262" t="str">
        <f t="shared" si="2"/>
        <v/>
      </c>
      <c r="N32" s="266">
        <f>IF($A32="",0,VLOOKUP($A32,'1. ALOS &amp; Asset Class Risk'!$A:$AA,'1. ALOS &amp; Asset Class Risk'!T$1,FALSE))</f>
        <v>0</v>
      </c>
      <c r="O32" s="267">
        <f>IF($A32="",0,VLOOKUP($A32,'1. ALOS &amp; Asset Class Risk'!$A:$AA,'1. ALOS &amp; Asset Class Risk'!U$1,FALSE))</f>
        <v>0</v>
      </c>
      <c r="P32" s="268" t="str">
        <f t="shared" si="3"/>
        <v/>
      </c>
    </row>
    <row r="33" spans="1:16" ht="22.5" customHeight="1" thickBot="1" x14ac:dyDescent="0.35">
      <c r="A33" s="257"/>
      <c r="B33" s="259">
        <f>IF($A33="",0,VLOOKUP($A33,'1. ALOS &amp; Asset Class Risk'!$A:$AA,'1. ALOS &amp; Asset Class Risk'!D$1,FALSE))</f>
        <v>0</v>
      </c>
      <c r="C33" s="260">
        <f>IF($A33="",0,VLOOKUP($A33,'1. ALOS &amp; Asset Class Risk'!$A:$AA,'1. ALOS &amp; Asset Class Risk'!B$1,FALSE))</f>
        <v>0</v>
      </c>
      <c r="D33" s="259">
        <f>IF($A33="",0,VLOOKUP($A33,'1. ALOS &amp; Asset Class Risk'!$A:$AA,'1. ALOS &amp; Asset Class Risk'!F$1,FALSE))</f>
        <v>0</v>
      </c>
      <c r="E33" s="260">
        <f>IF($A33="",0,VLOOKUP($A33,'1. ALOS &amp; Asset Class Risk'!$A:$AA,'1. ALOS &amp; Asset Class Risk'!O$1,FALSE))</f>
        <v>0</v>
      </c>
      <c r="F33" s="261">
        <f>IF($A33="",0,VLOOKUP($A33,'1. ALOS &amp; Asset Class Risk'!$A:$AA,'1. ALOS &amp; Asset Class Risk'!R$1,FALSE))</f>
        <v>0</v>
      </c>
      <c r="G33" s="262" t="str">
        <f t="shared" si="0"/>
        <v/>
      </c>
      <c r="H33" s="263">
        <f>IF($A33="",0,VLOOKUP($A33,'1. ALOS &amp; Asset Class Risk'!$A:$AA,'1. ALOS &amp; Asset Class Risk'!S$1,FALSE))</f>
        <v>0</v>
      </c>
      <c r="I33" s="264">
        <f t="shared" si="4"/>
        <v>0</v>
      </c>
      <c r="J33" s="264">
        <f t="shared" si="5"/>
        <v>0</v>
      </c>
      <c r="K33" s="264" t="str">
        <f t="shared" si="6"/>
        <v/>
      </c>
      <c r="L33" s="269" t="str">
        <f t="shared" si="1"/>
        <v/>
      </c>
      <c r="M33" s="262" t="str">
        <f t="shared" si="2"/>
        <v/>
      </c>
      <c r="N33" s="266">
        <f>IF($A33="",0,VLOOKUP($A33,'1. ALOS &amp; Asset Class Risk'!$A:$AA,'1. ALOS &amp; Asset Class Risk'!T$1,FALSE))</f>
        <v>0</v>
      </c>
      <c r="O33" s="267">
        <f>IF($A33="",0,VLOOKUP($A33,'1. ALOS &amp; Asset Class Risk'!$A:$AA,'1. ALOS &amp; Asset Class Risk'!U$1,FALSE))</f>
        <v>0</v>
      </c>
      <c r="P33" s="268" t="str">
        <f t="shared" si="3"/>
        <v/>
      </c>
    </row>
    <row r="34" spans="1:16" ht="22.5" customHeight="1" thickBot="1" x14ac:dyDescent="0.35">
      <c r="A34" s="257"/>
      <c r="B34" s="259">
        <f>IF($A34="",0,VLOOKUP($A34,'1. ALOS &amp; Asset Class Risk'!$A:$AA,'1. ALOS &amp; Asset Class Risk'!D$1,FALSE))</f>
        <v>0</v>
      </c>
      <c r="C34" s="260">
        <f>IF($A34="",0,VLOOKUP($A34,'1. ALOS &amp; Asset Class Risk'!$A:$AA,'1. ALOS &amp; Asset Class Risk'!B$1,FALSE))</f>
        <v>0</v>
      </c>
      <c r="D34" s="259">
        <f>IF($A34="",0,VLOOKUP($A34,'1. ALOS &amp; Asset Class Risk'!$A:$AA,'1. ALOS &amp; Asset Class Risk'!F$1,FALSE))</f>
        <v>0</v>
      </c>
      <c r="E34" s="260">
        <f>IF($A34="",0,VLOOKUP($A34,'1. ALOS &amp; Asset Class Risk'!$A:$AA,'1. ALOS &amp; Asset Class Risk'!O$1,FALSE))</f>
        <v>0</v>
      </c>
      <c r="F34" s="261">
        <f>IF($A34="",0,VLOOKUP($A34,'1. ALOS &amp; Asset Class Risk'!$A:$AA,'1. ALOS &amp; Asset Class Risk'!R$1,FALSE))</f>
        <v>0</v>
      </c>
      <c r="G34" s="262" t="str">
        <f t="shared" si="0"/>
        <v/>
      </c>
      <c r="H34" s="263">
        <f>IF($A34="",0,VLOOKUP($A34,'1. ALOS &amp; Asset Class Risk'!$A:$AA,'1. ALOS &amp; Asset Class Risk'!S$1,FALSE))</f>
        <v>0</v>
      </c>
      <c r="I34" s="264">
        <f t="shared" si="4"/>
        <v>0</v>
      </c>
      <c r="J34" s="264">
        <f t="shared" si="5"/>
        <v>0</v>
      </c>
      <c r="K34" s="264" t="str">
        <f t="shared" si="6"/>
        <v/>
      </c>
      <c r="L34" s="269" t="str">
        <f t="shared" si="1"/>
        <v/>
      </c>
      <c r="M34" s="262" t="str">
        <f t="shared" si="2"/>
        <v/>
      </c>
      <c r="N34" s="266">
        <f>IF($A34="",0,VLOOKUP($A34,'1. ALOS &amp; Asset Class Risk'!$A:$AA,'1. ALOS &amp; Asset Class Risk'!T$1,FALSE))</f>
        <v>0</v>
      </c>
      <c r="O34" s="267">
        <f>IF($A34="",0,VLOOKUP($A34,'1. ALOS &amp; Asset Class Risk'!$A:$AA,'1. ALOS &amp; Asset Class Risk'!U$1,FALSE))</f>
        <v>0</v>
      </c>
      <c r="P34" s="268" t="str">
        <f t="shared" si="3"/>
        <v/>
      </c>
    </row>
    <row r="35" spans="1:16" ht="22.5" customHeight="1" thickBot="1" x14ac:dyDescent="0.35">
      <c r="A35" s="257"/>
      <c r="B35" s="259">
        <f>IF($A35="",0,VLOOKUP($A35,'1. ALOS &amp; Asset Class Risk'!$A:$AA,'1. ALOS &amp; Asset Class Risk'!D$1,FALSE))</f>
        <v>0</v>
      </c>
      <c r="C35" s="260">
        <f>IF($A35="",0,VLOOKUP($A35,'1. ALOS &amp; Asset Class Risk'!$A:$AA,'1. ALOS &amp; Asset Class Risk'!B$1,FALSE))</f>
        <v>0</v>
      </c>
      <c r="D35" s="259">
        <f>IF($A35="",0,VLOOKUP($A35,'1. ALOS &amp; Asset Class Risk'!$A:$AA,'1. ALOS &amp; Asset Class Risk'!F$1,FALSE))</f>
        <v>0</v>
      </c>
      <c r="E35" s="260">
        <f>IF($A35="",0,VLOOKUP($A35,'1. ALOS &amp; Asset Class Risk'!$A:$AA,'1. ALOS &amp; Asset Class Risk'!O$1,FALSE))</f>
        <v>0</v>
      </c>
      <c r="F35" s="261">
        <f>IF($A35="",0,VLOOKUP($A35,'1. ALOS &amp; Asset Class Risk'!$A:$AA,'1. ALOS &amp; Asset Class Risk'!R$1,FALSE))</f>
        <v>0</v>
      </c>
      <c r="G35" s="262" t="str">
        <f t="shared" si="0"/>
        <v/>
      </c>
      <c r="H35" s="263">
        <f>IF($A35="",0,VLOOKUP($A35,'1. ALOS &amp; Asset Class Risk'!$A:$AA,'1. ALOS &amp; Asset Class Risk'!S$1,FALSE))</f>
        <v>0</v>
      </c>
      <c r="I35" s="264">
        <f t="shared" si="4"/>
        <v>0</v>
      </c>
      <c r="J35" s="264">
        <f t="shared" si="5"/>
        <v>0</v>
      </c>
      <c r="K35" s="264" t="str">
        <f t="shared" si="6"/>
        <v/>
      </c>
      <c r="L35" s="269" t="str">
        <f t="shared" si="1"/>
        <v/>
      </c>
      <c r="M35" s="262" t="str">
        <f t="shared" si="2"/>
        <v/>
      </c>
      <c r="N35" s="266">
        <f>IF($A35="",0,VLOOKUP($A35,'1. ALOS &amp; Asset Class Risk'!$A:$AA,'1. ALOS &amp; Asset Class Risk'!T$1,FALSE))</f>
        <v>0</v>
      </c>
      <c r="O35" s="267">
        <f>IF($A35="",0,VLOOKUP($A35,'1. ALOS &amp; Asset Class Risk'!$A:$AA,'1. ALOS &amp; Asset Class Risk'!U$1,FALSE))</f>
        <v>0</v>
      </c>
      <c r="P35" s="268" t="str">
        <f t="shared" si="3"/>
        <v/>
      </c>
    </row>
  </sheetData>
  <sheetProtection sheet="1" formatCells="0" formatColumns="0" formatRows="0" insertColumns="0" insertRows="0" insertHyperlinks="0" deleteColumns="0" deleteRows="0" sort="0" autoFilter="0" pivotTables="0"/>
  <sortState xmlns:xlrd2="http://schemas.microsoft.com/office/spreadsheetml/2017/richdata2" ref="A4:P8">
    <sortCondition descending="1" ref="F4:F8"/>
    <sortCondition descending="1" ref="L4:L8"/>
  </sortState>
  <mergeCells count="13">
    <mergeCell ref="P1:P3"/>
    <mergeCell ref="H1:H3"/>
    <mergeCell ref="I1:K1"/>
    <mergeCell ref="L1:L3"/>
    <mergeCell ref="M1:M3"/>
    <mergeCell ref="N1:N3"/>
    <mergeCell ref="O1:O3"/>
    <mergeCell ref="G1:G3"/>
    <mergeCell ref="B1:B3"/>
    <mergeCell ref="C1:C3"/>
    <mergeCell ref="D1:D3"/>
    <mergeCell ref="E1:E3"/>
    <mergeCell ref="F1:F3"/>
  </mergeCells>
  <conditionalFormatting sqref="B4:F35 N4:O35 H4:L35">
    <cfRule type="cellIs" dxfId="59" priority="1" operator="equal">
      <formula>0</formula>
    </cfRule>
  </conditionalFormatting>
  <conditionalFormatting sqref="H4:H35">
    <cfRule type="cellIs" dxfId="58" priority="2" operator="greaterThanOrEqual">
      <formula>0</formula>
    </cfRule>
    <cfRule type="cellIs" dxfId="57" priority="3" operator="lessThan">
      <formula>0</formula>
    </cfRule>
  </conditionalFormatting>
  <pageMargins left="0.23622047244094491" right="0.23622047244094491" top="0.74803149606299213" bottom="0.74803149606299213" header="0.31496062992125984" footer="0.31496062992125984"/>
  <pageSetup paperSize="3" orientation="portrait" horizontalDpi="4294967293" verticalDpi="0" r:id="rId1"/>
  <headerFooter>
    <oddHeader>&amp;C&amp;"-,Bold"&amp;12Asset Level of Service Priority Matrix</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F43A2-D573-4EC6-B7C2-72334755BC2D}">
  <sheetPr codeName="Sheet3">
    <tabColor rgb="FFCCFF33"/>
    <pageSetUpPr fitToPage="1"/>
  </sheetPr>
  <dimension ref="A1:N35"/>
  <sheetViews>
    <sheetView zoomScale="50" zoomScaleNormal="50" workbookViewId="0">
      <pane ySplit="3" topLeftCell="A4" activePane="bottomLeft" state="frozen"/>
      <selection activeCell="D28" sqref="D28"/>
      <selection pane="bottomLeft" activeCell="Q13" sqref="Q13"/>
    </sheetView>
  </sheetViews>
  <sheetFormatPr defaultRowHeight="14.4" x14ac:dyDescent="0.3"/>
  <cols>
    <col min="1" max="1" width="8.796875" style="2"/>
    <col min="2" max="2" width="23.796875" style="270" customWidth="1"/>
    <col min="3" max="3" width="62.3984375" style="270" customWidth="1"/>
    <col min="4" max="4" width="8.8984375" style="271"/>
    <col min="5" max="5" width="9.8984375" style="270" customWidth="1"/>
    <col min="6" max="6" width="8.796875" style="270"/>
    <col min="7" max="9" width="17.3984375" style="271" customWidth="1"/>
    <col min="10" max="10" width="8.8984375" style="271"/>
    <col min="11" max="11" width="8.8984375" style="271" customWidth="1"/>
    <col min="12" max="12" width="12.59765625" style="275" customWidth="1"/>
    <col min="13" max="13" width="8.8984375" style="275"/>
    <col min="14" max="14" width="8.796875" style="270"/>
    <col min="15" max="16384" width="8.796875" style="196"/>
  </cols>
  <sheetData>
    <row r="1" spans="1:14" ht="25.05" customHeight="1" thickBot="1" x14ac:dyDescent="0.35">
      <c r="A1" s="257"/>
      <c r="B1" s="351" t="s">
        <v>74</v>
      </c>
      <c r="C1" s="352"/>
      <c r="D1" s="341" t="s">
        <v>16</v>
      </c>
      <c r="E1" s="342" t="s">
        <v>88</v>
      </c>
      <c r="F1" s="344" t="s">
        <v>17</v>
      </c>
      <c r="G1" s="345" t="s">
        <v>79</v>
      </c>
      <c r="H1" s="345"/>
      <c r="I1" s="345"/>
      <c r="J1" s="346" t="s">
        <v>83</v>
      </c>
      <c r="K1" s="339" t="s">
        <v>85</v>
      </c>
      <c r="L1" s="357" t="s">
        <v>18</v>
      </c>
      <c r="M1" s="360" t="s">
        <v>86</v>
      </c>
      <c r="N1" s="342" t="s">
        <v>87</v>
      </c>
    </row>
    <row r="2" spans="1:14" ht="130.05000000000001" customHeight="1" thickBot="1" x14ac:dyDescent="0.35">
      <c r="A2" s="257"/>
      <c r="B2" s="353"/>
      <c r="C2" s="354"/>
      <c r="D2" s="341"/>
      <c r="E2" s="342"/>
      <c r="F2" s="344"/>
      <c r="G2" s="258" t="s">
        <v>75</v>
      </c>
      <c r="H2" s="258" t="s">
        <v>78</v>
      </c>
      <c r="I2" s="258" t="s">
        <v>77</v>
      </c>
      <c r="J2" s="346"/>
      <c r="K2" s="339"/>
      <c r="L2" s="358"/>
      <c r="M2" s="360"/>
      <c r="N2" s="343"/>
    </row>
    <row r="3" spans="1:14" ht="25.05" customHeight="1" thickBot="1" x14ac:dyDescent="0.35">
      <c r="A3" s="257"/>
      <c r="B3" s="355"/>
      <c r="C3" s="356"/>
      <c r="D3" s="341"/>
      <c r="E3" s="342"/>
      <c r="F3" s="344"/>
      <c r="G3" s="258">
        <v>3</v>
      </c>
      <c r="H3" s="258">
        <v>2</v>
      </c>
      <c r="I3" s="258">
        <v>1</v>
      </c>
      <c r="J3" s="346"/>
      <c r="K3" s="339"/>
      <c r="L3" s="359"/>
      <c r="M3" s="360"/>
      <c r="N3" s="343"/>
    </row>
    <row r="4" spans="1:14" ht="29.95" customHeight="1" thickBot="1" x14ac:dyDescent="0.35">
      <c r="A4" s="31"/>
      <c r="B4" s="259">
        <f>IF($A4="",0,VLOOKUP($A4,'1. ALOS &amp; Asset Class Risk'!$A:$AA,'1. ALOS &amp; Asset Class Risk'!D$1,FALSE))</f>
        <v>0</v>
      </c>
      <c r="C4" s="259">
        <f>IF($A4="",0,VLOOKUP($A4,'1. ALOS &amp; Asset Class Risk'!$A:$AA,'1. ALOS &amp; Asset Class Risk'!F$1,FALSE))</f>
        <v>0</v>
      </c>
      <c r="D4" s="261">
        <f>IF($A4="",0,VLOOKUP($A4,'1. ALOS &amp; Asset Class Risk'!$A:$AA,'1. ALOS &amp; Asset Class Risk'!R$1,FALSE))</f>
        <v>0</v>
      </c>
      <c r="E4" s="268" t="str">
        <f t="shared" ref="E4:E35" si="0">IF(D4,RANK(D4,D:D,1)-COUNTIF(D:D,0),"")</f>
        <v/>
      </c>
      <c r="F4" s="263">
        <f>IF($A4="",0,VLOOKUP($A4,'1. ALOS &amp; Asset Class Risk'!$A:$AA,'1. ALOS &amp; Asset Class Risk'!S$1,FALSE))</f>
        <v>0</v>
      </c>
      <c r="G4" s="264">
        <f>IF($F4&lt;-50%,$E4,0)</f>
        <v>0</v>
      </c>
      <c r="H4" s="264">
        <f>IF(AND($F4&gt;=-50%,$F4&lt;=-25%),$E4,0)</f>
        <v>0</v>
      </c>
      <c r="I4" s="264" t="str">
        <f>IF($F4&gt;-25%,$E4,0)</f>
        <v/>
      </c>
      <c r="J4" s="269" t="str">
        <f t="shared" ref="J4:J35" si="1">IF(SUM(G4:I4)=0,"",($G$3*G4)+($H$3*H4)+($I$3*I4))</f>
        <v/>
      </c>
      <c r="K4" s="262" t="str">
        <f t="shared" ref="K4:K35" si="2">IF(J4="","",RANK(J4,J:J,0))</f>
        <v/>
      </c>
      <c r="L4" s="273">
        <f>IF($A4="",0,VLOOKUP($A4,'1. ALOS &amp; Asset Class Risk'!$A:$AA,'1. ALOS &amp; Asset Class Risk'!T$1,FALSE))</f>
        <v>0</v>
      </c>
      <c r="M4" s="274">
        <f>IF($A4="",0,VLOOKUP($A4,'1. ALOS &amp; Asset Class Risk'!$A:$AA,'1. ALOS &amp; Asset Class Risk'!U$1,FALSE))</f>
        <v>0</v>
      </c>
      <c r="N4" s="268" t="str">
        <f t="shared" ref="N4:N35" si="3">IF(M4,RANK(M4,M:M,1)-COUNTIF(M:M,0),"")</f>
        <v/>
      </c>
    </row>
    <row r="5" spans="1:14" ht="29.95" customHeight="1" thickBot="1" x14ac:dyDescent="0.35">
      <c r="A5" s="257"/>
      <c r="B5" s="259">
        <f>IF($A5="",0,VLOOKUP($A5,'1. ALOS &amp; Asset Class Risk'!$A:$AA,'1. ALOS &amp; Asset Class Risk'!D$1,FALSE))</f>
        <v>0</v>
      </c>
      <c r="C5" s="259">
        <f>IF($A5="",0,VLOOKUP($A5,'1. ALOS &amp; Asset Class Risk'!$A:$AA,'1. ALOS &amp; Asset Class Risk'!F$1,FALSE))</f>
        <v>0</v>
      </c>
      <c r="D5" s="261">
        <f>IF($A5="",0,VLOOKUP($A5,'1. ALOS &amp; Asset Class Risk'!$A:$AA,'1. ALOS &amp; Asset Class Risk'!R$1,FALSE))</f>
        <v>0</v>
      </c>
      <c r="E5" s="268" t="str">
        <f t="shared" si="0"/>
        <v/>
      </c>
      <c r="F5" s="263">
        <f>IF($A5="",0,VLOOKUP($A5,'1. ALOS &amp; Asset Class Risk'!$A:$AA,'1. ALOS &amp; Asset Class Risk'!S$1,FALSE))</f>
        <v>0</v>
      </c>
      <c r="G5" s="264">
        <f t="shared" ref="G5:G35" si="4">IF($F5&lt;-50%,$E5,0)</f>
        <v>0</v>
      </c>
      <c r="H5" s="264">
        <f t="shared" ref="H5:H35" si="5">IF(AND($F5&gt;=-50%,$F5&lt;=-25%),$E5,0)</f>
        <v>0</v>
      </c>
      <c r="I5" s="264" t="str">
        <f t="shared" ref="I5:I35" si="6">IF($F5&gt;-25%,$E5,0)</f>
        <v/>
      </c>
      <c r="J5" s="269" t="str">
        <f t="shared" si="1"/>
        <v/>
      </c>
      <c r="K5" s="262" t="str">
        <f t="shared" si="2"/>
        <v/>
      </c>
      <c r="L5" s="273">
        <f>IF($A5="",0,VLOOKUP($A5,'1. ALOS &amp; Asset Class Risk'!$A:$AA,'1. ALOS &amp; Asset Class Risk'!T$1,FALSE))</f>
        <v>0</v>
      </c>
      <c r="M5" s="274">
        <f>IF($A5="",0,VLOOKUP($A5,'1. ALOS &amp; Asset Class Risk'!$A:$AA,'1. ALOS &amp; Asset Class Risk'!U$1,FALSE))</f>
        <v>0</v>
      </c>
      <c r="N5" s="268" t="str">
        <f t="shared" si="3"/>
        <v/>
      </c>
    </row>
    <row r="6" spans="1:14" ht="29.95" customHeight="1" thickBot="1" x14ac:dyDescent="0.35">
      <c r="A6" s="257"/>
      <c r="B6" s="259">
        <f>IF($A6="",0,VLOOKUP($A6,'1. ALOS &amp; Asset Class Risk'!$A:$AA,'1. ALOS &amp; Asset Class Risk'!D$1,FALSE))</f>
        <v>0</v>
      </c>
      <c r="C6" s="259">
        <f>IF($A6="",0,VLOOKUP($A6,'1. ALOS &amp; Asset Class Risk'!$A:$AA,'1. ALOS &amp; Asset Class Risk'!F$1,FALSE))</f>
        <v>0</v>
      </c>
      <c r="D6" s="261">
        <f>IF($A6="",0,VLOOKUP($A6,'1. ALOS &amp; Asset Class Risk'!$A:$AA,'1. ALOS &amp; Asset Class Risk'!R$1,FALSE))</f>
        <v>0</v>
      </c>
      <c r="E6" s="268" t="str">
        <f t="shared" si="0"/>
        <v/>
      </c>
      <c r="F6" s="263">
        <f>IF($A6="",0,VLOOKUP($A6,'1. ALOS &amp; Asset Class Risk'!$A:$AA,'1. ALOS &amp; Asset Class Risk'!S$1,FALSE))</f>
        <v>0</v>
      </c>
      <c r="G6" s="264">
        <f t="shared" si="4"/>
        <v>0</v>
      </c>
      <c r="H6" s="264">
        <f t="shared" si="5"/>
        <v>0</v>
      </c>
      <c r="I6" s="264" t="str">
        <f t="shared" si="6"/>
        <v/>
      </c>
      <c r="J6" s="269" t="str">
        <f t="shared" si="1"/>
        <v/>
      </c>
      <c r="K6" s="262" t="str">
        <f t="shared" si="2"/>
        <v/>
      </c>
      <c r="L6" s="273">
        <f>IF($A6="",0,VLOOKUP($A6,'1. ALOS &amp; Asset Class Risk'!$A:$AA,'1. ALOS &amp; Asset Class Risk'!T$1,FALSE))</f>
        <v>0</v>
      </c>
      <c r="M6" s="274">
        <f>IF($A6="",0,VLOOKUP($A6,'1. ALOS &amp; Asset Class Risk'!$A:$AA,'1. ALOS &amp; Asset Class Risk'!U$1,FALSE))</f>
        <v>0</v>
      </c>
      <c r="N6" s="268" t="str">
        <f t="shared" si="3"/>
        <v/>
      </c>
    </row>
    <row r="7" spans="1:14" ht="29.95" customHeight="1" thickBot="1" x14ac:dyDescent="0.35">
      <c r="A7" s="257"/>
      <c r="B7" s="259">
        <f>IF($A7="",0,VLOOKUP($A7,'1. ALOS &amp; Asset Class Risk'!$A:$AA,'1. ALOS &amp; Asset Class Risk'!D$1,FALSE))</f>
        <v>0</v>
      </c>
      <c r="C7" s="259">
        <f>IF($A7="",0,VLOOKUP($A7,'1. ALOS &amp; Asset Class Risk'!$A:$AA,'1. ALOS &amp; Asset Class Risk'!F$1,FALSE))</f>
        <v>0</v>
      </c>
      <c r="D7" s="261">
        <f>IF($A7="",0,VLOOKUP($A7,'1. ALOS &amp; Asset Class Risk'!$A:$AA,'1. ALOS &amp; Asset Class Risk'!R$1,FALSE))</f>
        <v>0</v>
      </c>
      <c r="E7" s="268" t="str">
        <f t="shared" si="0"/>
        <v/>
      </c>
      <c r="F7" s="263">
        <f>IF($A7="",0,VLOOKUP($A7,'1. ALOS &amp; Asset Class Risk'!$A:$AA,'1. ALOS &amp; Asset Class Risk'!S$1,FALSE))</f>
        <v>0</v>
      </c>
      <c r="G7" s="264">
        <f t="shared" si="4"/>
        <v>0</v>
      </c>
      <c r="H7" s="264">
        <f t="shared" si="5"/>
        <v>0</v>
      </c>
      <c r="I7" s="264" t="str">
        <f t="shared" si="6"/>
        <v/>
      </c>
      <c r="J7" s="269" t="str">
        <f t="shared" si="1"/>
        <v/>
      </c>
      <c r="K7" s="262" t="str">
        <f t="shared" si="2"/>
        <v/>
      </c>
      <c r="L7" s="273">
        <f>IF($A7="",0,VLOOKUP($A7,'1. ALOS &amp; Asset Class Risk'!$A:$AA,'1. ALOS &amp; Asset Class Risk'!T$1,FALSE))</f>
        <v>0</v>
      </c>
      <c r="M7" s="274">
        <f>IF($A7="",0,VLOOKUP($A7,'1. ALOS &amp; Asset Class Risk'!$A:$AA,'1. ALOS &amp; Asset Class Risk'!U$1,FALSE))</f>
        <v>0</v>
      </c>
      <c r="N7" s="268" t="str">
        <f t="shared" si="3"/>
        <v/>
      </c>
    </row>
    <row r="8" spans="1:14" ht="29.95" customHeight="1" thickBot="1" x14ac:dyDescent="0.35">
      <c r="A8" s="257"/>
      <c r="B8" s="259">
        <f>IF($A8="",0,VLOOKUP($A8,'1. ALOS &amp; Asset Class Risk'!$A:$AA,'1. ALOS &amp; Asset Class Risk'!D$1,FALSE))</f>
        <v>0</v>
      </c>
      <c r="C8" s="259">
        <f>IF($A8="",0,VLOOKUP($A8,'1. ALOS &amp; Asset Class Risk'!$A:$AA,'1. ALOS &amp; Asset Class Risk'!F$1,FALSE))</f>
        <v>0</v>
      </c>
      <c r="D8" s="261">
        <f>IF($A8="",0,VLOOKUP($A8,'1. ALOS &amp; Asset Class Risk'!$A:$AA,'1. ALOS &amp; Asset Class Risk'!R$1,FALSE))</f>
        <v>0</v>
      </c>
      <c r="E8" s="268" t="str">
        <f t="shared" si="0"/>
        <v/>
      </c>
      <c r="F8" s="263">
        <f>IF($A8="",0,VLOOKUP($A8,'1. ALOS &amp; Asset Class Risk'!$A:$AA,'1. ALOS &amp; Asset Class Risk'!S$1,FALSE))</f>
        <v>0</v>
      </c>
      <c r="G8" s="264">
        <f t="shared" si="4"/>
        <v>0</v>
      </c>
      <c r="H8" s="264">
        <f t="shared" si="5"/>
        <v>0</v>
      </c>
      <c r="I8" s="264" t="str">
        <f t="shared" si="6"/>
        <v/>
      </c>
      <c r="J8" s="269" t="str">
        <f t="shared" si="1"/>
        <v/>
      </c>
      <c r="K8" s="262" t="str">
        <f t="shared" si="2"/>
        <v/>
      </c>
      <c r="L8" s="273">
        <f>IF($A8="",0,VLOOKUP($A8,'1. ALOS &amp; Asset Class Risk'!$A:$AA,'1. ALOS &amp; Asset Class Risk'!T$1,FALSE))</f>
        <v>0</v>
      </c>
      <c r="M8" s="274">
        <f>IF($A8="",0,VLOOKUP($A8,'1. ALOS &amp; Asset Class Risk'!$A:$AA,'1. ALOS &amp; Asset Class Risk'!U$1,FALSE))</f>
        <v>0</v>
      </c>
      <c r="N8" s="268" t="str">
        <f t="shared" si="3"/>
        <v/>
      </c>
    </row>
    <row r="9" spans="1:14" ht="29.95" customHeight="1" thickBot="1" x14ac:dyDescent="0.35">
      <c r="A9" s="257"/>
      <c r="B9" s="259">
        <f>IF($A9="",0,VLOOKUP($A9,'1. ALOS &amp; Asset Class Risk'!$A:$AA,'1. ALOS &amp; Asset Class Risk'!D$1,FALSE))</f>
        <v>0</v>
      </c>
      <c r="C9" s="259">
        <f>IF($A9="",0,VLOOKUP($A9,'1. ALOS &amp; Asset Class Risk'!$A:$AA,'1. ALOS &amp; Asset Class Risk'!F$1,FALSE))</f>
        <v>0</v>
      </c>
      <c r="D9" s="261">
        <f>IF($A9="",0,VLOOKUP($A9,'1. ALOS &amp; Asset Class Risk'!$A:$AA,'1. ALOS &amp; Asset Class Risk'!R$1,FALSE))</f>
        <v>0</v>
      </c>
      <c r="E9" s="268" t="str">
        <f t="shared" si="0"/>
        <v/>
      </c>
      <c r="F9" s="263">
        <f>IF($A9="",0,VLOOKUP($A9,'1. ALOS &amp; Asset Class Risk'!$A:$AA,'1. ALOS &amp; Asset Class Risk'!S$1,FALSE))</f>
        <v>0</v>
      </c>
      <c r="G9" s="264">
        <f t="shared" si="4"/>
        <v>0</v>
      </c>
      <c r="H9" s="264">
        <f t="shared" si="5"/>
        <v>0</v>
      </c>
      <c r="I9" s="264" t="str">
        <f t="shared" si="6"/>
        <v/>
      </c>
      <c r="J9" s="269" t="str">
        <f t="shared" si="1"/>
        <v/>
      </c>
      <c r="K9" s="262" t="str">
        <f t="shared" si="2"/>
        <v/>
      </c>
      <c r="L9" s="273">
        <f>IF($A9="",0,VLOOKUP($A9,'1. ALOS &amp; Asset Class Risk'!$A:$AA,'1. ALOS &amp; Asset Class Risk'!T$1,FALSE))</f>
        <v>0</v>
      </c>
      <c r="M9" s="274">
        <f>IF($A9="",0,VLOOKUP($A9,'1. ALOS &amp; Asset Class Risk'!$A:$AA,'1. ALOS &amp; Asset Class Risk'!U$1,FALSE))</f>
        <v>0</v>
      </c>
      <c r="N9" s="268" t="str">
        <f t="shared" si="3"/>
        <v/>
      </c>
    </row>
    <row r="10" spans="1:14" ht="29.95" customHeight="1" thickBot="1" x14ac:dyDescent="0.35">
      <c r="A10" s="257"/>
      <c r="B10" s="259">
        <f>IF($A10="",0,VLOOKUP($A10,'1. ALOS &amp; Asset Class Risk'!$A:$AA,'1. ALOS &amp; Asset Class Risk'!D$1,FALSE))</f>
        <v>0</v>
      </c>
      <c r="C10" s="259">
        <f>IF($A10="",0,VLOOKUP($A10,'1. ALOS &amp; Asset Class Risk'!$A:$AA,'1. ALOS &amp; Asset Class Risk'!F$1,FALSE))</f>
        <v>0</v>
      </c>
      <c r="D10" s="261">
        <f>IF($A10="",0,VLOOKUP($A10,'1. ALOS &amp; Asset Class Risk'!$A:$AA,'1. ALOS &amp; Asset Class Risk'!R$1,FALSE))</f>
        <v>0</v>
      </c>
      <c r="E10" s="268" t="str">
        <f t="shared" si="0"/>
        <v/>
      </c>
      <c r="F10" s="263">
        <f>IF($A10="",0,VLOOKUP($A10,'1. ALOS &amp; Asset Class Risk'!$A:$AA,'1. ALOS &amp; Asset Class Risk'!S$1,FALSE))</f>
        <v>0</v>
      </c>
      <c r="G10" s="264">
        <f t="shared" si="4"/>
        <v>0</v>
      </c>
      <c r="H10" s="264">
        <f t="shared" si="5"/>
        <v>0</v>
      </c>
      <c r="I10" s="264" t="str">
        <f t="shared" si="6"/>
        <v/>
      </c>
      <c r="J10" s="269" t="str">
        <f t="shared" si="1"/>
        <v/>
      </c>
      <c r="K10" s="262" t="str">
        <f t="shared" si="2"/>
        <v/>
      </c>
      <c r="L10" s="273">
        <f>IF($A10="",0,VLOOKUP($A10,'1. ALOS &amp; Asset Class Risk'!$A:$AA,'1. ALOS &amp; Asset Class Risk'!T$1,FALSE))</f>
        <v>0</v>
      </c>
      <c r="M10" s="274">
        <f>IF($A10="",0,VLOOKUP($A10,'1. ALOS &amp; Asset Class Risk'!$A:$AA,'1. ALOS &amp; Asset Class Risk'!U$1,FALSE))</f>
        <v>0</v>
      </c>
      <c r="N10" s="268" t="str">
        <f t="shared" si="3"/>
        <v/>
      </c>
    </row>
    <row r="11" spans="1:14" ht="29.95" customHeight="1" thickBot="1" x14ac:dyDescent="0.35">
      <c r="A11" s="257"/>
      <c r="B11" s="259">
        <f>IF($A11="",0,VLOOKUP($A11,'1. ALOS &amp; Asset Class Risk'!$A:$AA,'1. ALOS &amp; Asset Class Risk'!D$1,FALSE))</f>
        <v>0</v>
      </c>
      <c r="C11" s="259">
        <f>IF($A11="",0,VLOOKUP($A11,'1. ALOS &amp; Asset Class Risk'!$A:$AA,'1. ALOS &amp; Asset Class Risk'!F$1,FALSE))</f>
        <v>0</v>
      </c>
      <c r="D11" s="261">
        <f>IF($A11="",0,VLOOKUP($A11,'1. ALOS &amp; Asset Class Risk'!$A:$AA,'1. ALOS &amp; Asset Class Risk'!R$1,FALSE))</f>
        <v>0</v>
      </c>
      <c r="E11" s="268" t="str">
        <f t="shared" si="0"/>
        <v/>
      </c>
      <c r="F11" s="263">
        <f>IF($A11="",0,VLOOKUP($A11,'1. ALOS &amp; Asset Class Risk'!$A:$AA,'1. ALOS &amp; Asset Class Risk'!S$1,FALSE))</f>
        <v>0</v>
      </c>
      <c r="G11" s="264">
        <f t="shared" si="4"/>
        <v>0</v>
      </c>
      <c r="H11" s="264">
        <f t="shared" si="5"/>
        <v>0</v>
      </c>
      <c r="I11" s="264" t="str">
        <f t="shared" si="6"/>
        <v/>
      </c>
      <c r="J11" s="269" t="str">
        <f t="shared" si="1"/>
        <v/>
      </c>
      <c r="K11" s="262" t="str">
        <f t="shared" si="2"/>
        <v/>
      </c>
      <c r="L11" s="273">
        <f>IF($A11="",0,VLOOKUP($A11,'1. ALOS &amp; Asset Class Risk'!$A:$AA,'1. ALOS &amp; Asset Class Risk'!T$1,FALSE))</f>
        <v>0</v>
      </c>
      <c r="M11" s="274">
        <f>IF($A11="",0,VLOOKUP($A11,'1. ALOS &amp; Asset Class Risk'!$A:$AA,'1. ALOS &amp; Asset Class Risk'!U$1,FALSE))</f>
        <v>0</v>
      </c>
      <c r="N11" s="268" t="str">
        <f t="shared" si="3"/>
        <v/>
      </c>
    </row>
    <row r="12" spans="1:14" ht="29.95" customHeight="1" thickBot="1" x14ac:dyDescent="0.35">
      <c r="A12" s="257"/>
      <c r="B12" s="259">
        <f>IF($A12="",0,VLOOKUP($A12,'1. ALOS &amp; Asset Class Risk'!$A:$AA,'1. ALOS &amp; Asset Class Risk'!D$1,FALSE))</f>
        <v>0</v>
      </c>
      <c r="C12" s="259">
        <f>IF($A12="",0,VLOOKUP($A12,'1. ALOS &amp; Asset Class Risk'!$A:$AA,'1. ALOS &amp; Asset Class Risk'!F$1,FALSE))</f>
        <v>0</v>
      </c>
      <c r="D12" s="261">
        <f>IF($A12="",0,VLOOKUP($A12,'1. ALOS &amp; Asset Class Risk'!$A:$AA,'1. ALOS &amp; Asset Class Risk'!R$1,FALSE))</f>
        <v>0</v>
      </c>
      <c r="E12" s="268" t="str">
        <f t="shared" si="0"/>
        <v/>
      </c>
      <c r="F12" s="263">
        <f>IF($A12="",0,VLOOKUP($A12,'1. ALOS &amp; Asset Class Risk'!$A:$AA,'1. ALOS &amp; Asset Class Risk'!S$1,FALSE))</f>
        <v>0</v>
      </c>
      <c r="G12" s="264">
        <f t="shared" si="4"/>
        <v>0</v>
      </c>
      <c r="H12" s="264">
        <f t="shared" si="5"/>
        <v>0</v>
      </c>
      <c r="I12" s="264" t="str">
        <f t="shared" si="6"/>
        <v/>
      </c>
      <c r="J12" s="269" t="str">
        <f t="shared" si="1"/>
        <v/>
      </c>
      <c r="K12" s="262" t="str">
        <f t="shared" si="2"/>
        <v/>
      </c>
      <c r="L12" s="273">
        <f>IF($A12="",0,VLOOKUP($A12,'1. ALOS &amp; Asset Class Risk'!$A:$AA,'1. ALOS &amp; Asset Class Risk'!T$1,FALSE))</f>
        <v>0</v>
      </c>
      <c r="M12" s="274">
        <f>IF($A12="",0,VLOOKUP($A12,'1. ALOS &amp; Asset Class Risk'!$A:$AA,'1. ALOS &amp; Asset Class Risk'!U$1,FALSE))</f>
        <v>0</v>
      </c>
      <c r="N12" s="268" t="str">
        <f t="shared" si="3"/>
        <v/>
      </c>
    </row>
    <row r="13" spans="1:14" ht="29.95" customHeight="1" thickBot="1" x14ac:dyDescent="0.35">
      <c r="A13" s="257"/>
      <c r="B13" s="259">
        <f>IF($A13="",0,VLOOKUP($A13,'1. ALOS &amp; Asset Class Risk'!$A:$AA,'1. ALOS &amp; Asset Class Risk'!D$1,FALSE))</f>
        <v>0</v>
      </c>
      <c r="C13" s="259">
        <f>IF($A13="",0,VLOOKUP($A13,'1. ALOS &amp; Asset Class Risk'!$A:$AA,'1. ALOS &amp; Asset Class Risk'!F$1,FALSE))</f>
        <v>0</v>
      </c>
      <c r="D13" s="261">
        <f>IF($A13="",0,VLOOKUP($A13,'1. ALOS &amp; Asset Class Risk'!$A:$AA,'1. ALOS &amp; Asset Class Risk'!R$1,FALSE))</f>
        <v>0</v>
      </c>
      <c r="E13" s="268" t="str">
        <f t="shared" si="0"/>
        <v/>
      </c>
      <c r="F13" s="263">
        <f>IF($A13="",0,VLOOKUP($A13,'1. ALOS &amp; Asset Class Risk'!$A:$AA,'1. ALOS &amp; Asset Class Risk'!S$1,FALSE))</f>
        <v>0</v>
      </c>
      <c r="G13" s="264">
        <f t="shared" si="4"/>
        <v>0</v>
      </c>
      <c r="H13" s="264">
        <f t="shared" si="5"/>
        <v>0</v>
      </c>
      <c r="I13" s="264" t="str">
        <f t="shared" si="6"/>
        <v/>
      </c>
      <c r="J13" s="269" t="str">
        <f t="shared" si="1"/>
        <v/>
      </c>
      <c r="K13" s="262" t="str">
        <f t="shared" si="2"/>
        <v/>
      </c>
      <c r="L13" s="273">
        <f>IF($A13="",0,VLOOKUP($A13,'1. ALOS &amp; Asset Class Risk'!$A:$AA,'1. ALOS &amp; Asset Class Risk'!T$1,FALSE))</f>
        <v>0</v>
      </c>
      <c r="M13" s="274">
        <f>IF($A13="",0,VLOOKUP($A13,'1. ALOS &amp; Asset Class Risk'!$A:$AA,'1. ALOS &amp; Asset Class Risk'!U$1,FALSE))</f>
        <v>0</v>
      </c>
      <c r="N13" s="268" t="str">
        <f t="shared" si="3"/>
        <v/>
      </c>
    </row>
    <row r="14" spans="1:14" ht="29.95" customHeight="1" thickBot="1" x14ac:dyDescent="0.35">
      <c r="A14" s="257"/>
      <c r="B14" s="259">
        <f>IF($A14="",0,VLOOKUP($A14,'1. ALOS &amp; Asset Class Risk'!$A:$AA,'1. ALOS &amp; Asset Class Risk'!D$1,FALSE))</f>
        <v>0</v>
      </c>
      <c r="C14" s="259">
        <f>IF($A14="",0,VLOOKUP($A14,'1. ALOS &amp; Asset Class Risk'!$A:$AA,'1. ALOS &amp; Asset Class Risk'!F$1,FALSE))</f>
        <v>0</v>
      </c>
      <c r="D14" s="261">
        <f>IF($A14="",0,VLOOKUP($A14,'1. ALOS &amp; Asset Class Risk'!$A:$AA,'1. ALOS &amp; Asset Class Risk'!R$1,FALSE))</f>
        <v>0</v>
      </c>
      <c r="E14" s="268" t="str">
        <f t="shared" si="0"/>
        <v/>
      </c>
      <c r="F14" s="263">
        <f>IF($A14="",0,VLOOKUP($A14,'1. ALOS &amp; Asset Class Risk'!$A:$AA,'1. ALOS &amp; Asset Class Risk'!S$1,FALSE))</f>
        <v>0</v>
      </c>
      <c r="G14" s="264">
        <f t="shared" si="4"/>
        <v>0</v>
      </c>
      <c r="H14" s="264">
        <f t="shared" si="5"/>
        <v>0</v>
      </c>
      <c r="I14" s="264" t="str">
        <f t="shared" si="6"/>
        <v/>
      </c>
      <c r="J14" s="269" t="str">
        <f t="shared" si="1"/>
        <v/>
      </c>
      <c r="K14" s="262" t="str">
        <f t="shared" si="2"/>
        <v/>
      </c>
      <c r="L14" s="273">
        <f>IF($A14="",0,VLOOKUP($A14,'1. ALOS &amp; Asset Class Risk'!$A:$AA,'1. ALOS &amp; Asset Class Risk'!T$1,FALSE))</f>
        <v>0</v>
      </c>
      <c r="M14" s="274">
        <f>IF($A14="",0,VLOOKUP($A14,'1. ALOS &amp; Asset Class Risk'!$A:$AA,'1. ALOS &amp; Asset Class Risk'!U$1,FALSE))</f>
        <v>0</v>
      </c>
      <c r="N14" s="268" t="str">
        <f t="shared" si="3"/>
        <v/>
      </c>
    </row>
    <row r="15" spans="1:14" ht="29.95" customHeight="1" thickBot="1" x14ac:dyDescent="0.35">
      <c r="A15" s="257"/>
      <c r="B15" s="259">
        <f>IF($A15="",0,VLOOKUP($A15,'1. ALOS &amp; Asset Class Risk'!$A:$AA,'1. ALOS &amp; Asset Class Risk'!D$1,FALSE))</f>
        <v>0</v>
      </c>
      <c r="C15" s="259">
        <f>IF($A15="",0,VLOOKUP($A15,'1. ALOS &amp; Asset Class Risk'!$A:$AA,'1. ALOS &amp; Asset Class Risk'!F$1,FALSE))</f>
        <v>0</v>
      </c>
      <c r="D15" s="261">
        <f>IF($A15="",0,VLOOKUP($A15,'1. ALOS &amp; Asset Class Risk'!$A:$AA,'1. ALOS &amp; Asset Class Risk'!R$1,FALSE))</f>
        <v>0</v>
      </c>
      <c r="E15" s="268" t="str">
        <f t="shared" si="0"/>
        <v/>
      </c>
      <c r="F15" s="263">
        <f>IF($A15="",0,VLOOKUP($A15,'1. ALOS &amp; Asset Class Risk'!$A:$AA,'1. ALOS &amp; Asset Class Risk'!S$1,FALSE))</f>
        <v>0</v>
      </c>
      <c r="G15" s="264">
        <f t="shared" si="4"/>
        <v>0</v>
      </c>
      <c r="H15" s="264">
        <f t="shared" si="5"/>
        <v>0</v>
      </c>
      <c r="I15" s="264" t="str">
        <f t="shared" si="6"/>
        <v/>
      </c>
      <c r="J15" s="269" t="str">
        <f t="shared" si="1"/>
        <v/>
      </c>
      <c r="K15" s="262" t="str">
        <f t="shared" si="2"/>
        <v/>
      </c>
      <c r="L15" s="273">
        <f>IF($A15="",0,VLOOKUP($A15,'1. ALOS &amp; Asset Class Risk'!$A:$AA,'1. ALOS &amp; Asset Class Risk'!T$1,FALSE))</f>
        <v>0</v>
      </c>
      <c r="M15" s="274">
        <f>IF($A15="",0,VLOOKUP($A15,'1. ALOS &amp; Asset Class Risk'!$A:$AA,'1. ALOS &amp; Asset Class Risk'!U$1,FALSE))</f>
        <v>0</v>
      </c>
      <c r="N15" s="268" t="str">
        <f t="shared" si="3"/>
        <v/>
      </c>
    </row>
    <row r="16" spans="1:14" ht="29.95" customHeight="1" thickBot="1" x14ac:dyDescent="0.35">
      <c r="A16" s="257"/>
      <c r="B16" s="259">
        <f>IF($A16="",0,VLOOKUP($A16,'1. ALOS &amp; Asset Class Risk'!$A:$AA,'1. ALOS &amp; Asset Class Risk'!D$1,FALSE))</f>
        <v>0</v>
      </c>
      <c r="C16" s="259">
        <f>IF($A16="",0,VLOOKUP($A16,'1. ALOS &amp; Asset Class Risk'!$A:$AA,'1. ALOS &amp; Asset Class Risk'!F$1,FALSE))</f>
        <v>0</v>
      </c>
      <c r="D16" s="261">
        <f>IF($A16="",0,VLOOKUP($A16,'1. ALOS &amp; Asset Class Risk'!$A:$AA,'1. ALOS &amp; Asset Class Risk'!R$1,FALSE))</f>
        <v>0</v>
      </c>
      <c r="E16" s="268" t="str">
        <f t="shared" si="0"/>
        <v/>
      </c>
      <c r="F16" s="263">
        <f>IF($A16="",0,VLOOKUP($A16,'1. ALOS &amp; Asset Class Risk'!$A:$AA,'1. ALOS &amp; Asset Class Risk'!S$1,FALSE))</f>
        <v>0</v>
      </c>
      <c r="G16" s="264">
        <f t="shared" si="4"/>
        <v>0</v>
      </c>
      <c r="H16" s="264">
        <f t="shared" si="5"/>
        <v>0</v>
      </c>
      <c r="I16" s="264" t="str">
        <f t="shared" si="6"/>
        <v/>
      </c>
      <c r="J16" s="269" t="str">
        <f t="shared" si="1"/>
        <v/>
      </c>
      <c r="K16" s="262" t="str">
        <f t="shared" si="2"/>
        <v/>
      </c>
      <c r="L16" s="273">
        <f>IF($A16="",0,VLOOKUP($A16,'1. ALOS &amp; Asset Class Risk'!$A:$AA,'1. ALOS &amp; Asset Class Risk'!T$1,FALSE))</f>
        <v>0</v>
      </c>
      <c r="M16" s="274">
        <f>IF($A16="",0,VLOOKUP($A16,'1. ALOS &amp; Asset Class Risk'!$A:$AA,'1. ALOS &amp; Asset Class Risk'!U$1,FALSE))</f>
        <v>0</v>
      </c>
      <c r="N16" s="268" t="str">
        <f t="shared" si="3"/>
        <v/>
      </c>
    </row>
    <row r="17" spans="1:14" ht="29.95" customHeight="1" thickBot="1" x14ac:dyDescent="0.35">
      <c r="A17" s="257"/>
      <c r="B17" s="259">
        <f>IF($A17="",0,VLOOKUP($A17,'1. ALOS &amp; Asset Class Risk'!$A:$AA,'1. ALOS &amp; Asset Class Risk'!D$1,FALSE))</f>
        <v>0</v>
      </c>
      <c r="C17" s="259">
        <f>IF($A17="",0,VLOOKUP($A17,'1. ALOS &amp; Asset Class Risk'!$A:$AA,'1. ALOS &amp; Asset Class Risk'!F$1,FALSE))</f>
        <v>0</v>
      </c>
      <c r="D17" s="261">
        <f>IF($A17="",0,VLOOKUP($A17,'1. ALOS &amp; Asset Class Risk'!$A:$AA,'1. ALOS &amp; Asset Class Risk'!R$1,FALSE))</f>
        <v>0</v>
      </c>
      <c r="E17" s="268" t="str">
        <f t="shared" si="0"/>
        <v/>
      </c>
      <c r="F17" s="263">
        <f>IF($A17="",0,VLOOKUP($A17,'1. ALOS &amp; Asset Class Risk'!$A:$AA,'1. ALOS &amp; Asset Class Risk'!S$1,FALSE))</f>
        <v>0</v>
      </c>
      <c r="G17" s="264">
        <f t="shared" si="4"/>
        <v>0</v>
      </c>
      <c r="H17" s="264">
        <f t="shared" si="5"/>
        <v>0</v>
      </c>
      <c r="I17" s="264" t="str">
        <f t="shared" si="6"/>
        <v/>
      </c>
      <c r="J17" s="269" t="str">
        <f t="shared" si="1"/>
        <v/>
      </c>
      <c r="K17" s="262" t="str">
        <f t="shared" si="2"/>
        <v/>
      </c>
      <c r="L17" s="273">
        <f>IF($A17="",0,VLOOKUP($A17,'1. ALOS &amp; Asset Class Risk'!$A:$AA,'1. ALOS &amp; Asset Class Risk'!T$1,FALSE))</f>
        <v>0</v>
      </c>
      <c r="M17" s="274">
        <f>IF($A17="",0,VLOOKUP($A17,'1. ALOS &amp; Asset Class Risk'!$A:$AA,'1. ALOS &amp; Asset Class Risk'!U$1,FALSE))</f>
        <v>0</v>
      </c>
      <c r="N17" s="268" t="str">
        <f t="shared" si="3"/>
        <v/>
      </c>
    </row>
    <row r="18" spans="1:14" ht="29.95" customHeight="1" thickBot="1" x14ac:dyDescent="0.35">
      <c r="A18" s="257"/>
      <c r="B18" s="259">
        <f>IF($A18="",0,VLOOKUP($A18,'1. ALOS &amp; Asset Class Risk'!$A:$AA,'1. ALOS &amp; Asset Class Risk'!D$1,FALSE))</f>
        <v>0</v>
      </c>
      <c r="C18" s="259">
        <f>IF($A18="",0,VLOOKUP($A18,'1. ALOS &amp; Asset Class Risk'!$A:$AA,'1. ALOS &amp; Asset Class Risk'!F$1,FALSE))</f>
        <v>0</v>
      </c>
      <c r="D18" s="261">
        <f>IF($A18="",0,VLOOKUP($A18,'1. ALOS &amp; Asset Class Risk'!$A:$AA,'1. ALOS &amp; Asset Class Risk'!R$1,FALSE))</f>
        <v>0</v>
      </c>
      <c r="E18" s="268" t="str">
        <f t="shared" si="0"/>
        <v/>
      </c>
      <c r="F18" s="263">
        <f>IF($A18="",0,VLOOKUP($A18,'1. ALOS &amp; Asset Class Risk'!$A:$AA,'1. ALOS &amp; Asset Class Risk'!S$1,FALSE))</f>
        <v>0</v>
      </c>
      <c r="G18" s="264">
        <f t="shared" si="4"/>
        <v>0</v>
      </c>
      <c r="H18" s="264">
        <f t="shared" si="5"/>
        <v>0</v>
      </c>
      <c r="I18" s="264" t="str">
        <f t="shared" si="6"/>
        <v/>
      </c>
      <c r="J18" s="269" t="str">
        <f t="shared" si="1"/>
        <v/>
      </c>
      <c r="K18" s="262" t="str">
        <f t="shared" si="2"/>
        <v/>
      </c>
      <c r="L18" s="273">
        <f>IF($A18="",0,VLOOKUP($A18,'1. ALOS &amp; Asset Class Risk'!$A:$AA,'1. ALOS &amp; Asset Class Risk'!T$1,FALSE))</f>
        <v>0</v>
      </c>
      <c r="M18" s="274">
        <f>IF($A18="",0,VLOOKUP($A18,'1. ALOS &amp; Asset Class Risk'!$A:$AA,'1. ALOS &amp; Asset Class Risk'!U$1,FALSE))</f>
        <v>0</v>
      </c>
      <c r="N18" s="268" t="str">
        <f t="shared" si="3"/>
        <v/>
      </c>
    </row>
    <row r="19" spans="1:14" ht="29.95" customHeight="1" thickBot="1" x14ac:dyDescent="0.35">
      <c r="A19" s="257"/>
      <c r="B19" s="259">
        <f>IF($A19="",0,VLOOKUP($A19,'1. ALOS &amp; Asset Class Risk'!$A:$AA,'1. ALOS &amp; Asset Class Risk'!D$1,FALSE))</f>
        <v>0</v>
      </c>
      <c r="C19" s="259">
        <f>IF($A19="",0,VLOOKUP($A19,'1. ALOS &amp; Asset Class Risk'!$A:$AA,'1. ALOS &amp; Asset Class Risk'!F$1,FALSE))</f>
        <v>0</v>
      </c>
      <c r="D19" s="261">
        <f>IF($A19="",0,VLOOKUP($A19,'1. ALOS &amp; Asset Class Risk'!$A:$AA,'1. ALOS &amp; Asset Class Risk'!R$1,FALSE))</f>
        <v>0</v>
      </c>
      <c r="E19" s="268" t="str">
        <f t="shared" si="0"/>
        <v/>
      </c>
      <c r="F19" s="263">
        <f>IF($A19="",0,VLOOKUP($A19,'1. ALOS &amp; Asset Class Risk'!$A:$AA,'1. ALOS &amp; Asset Class Risk'!S$1,FALSE))</f>
        <v>0</v>
      </c>
      <c r="G19" s="264">
        <f t="shared" si="4"/>
        <v>0</v>
      </c>
      <c r="H19" s="264">
        <f t="shared" si="5"/>
        <v>0</v>
      </c>
      <c r="I19" s="264" t="str">
        <f t="shared" si="6"/>
        <v/>
      </c>
      <c r="J19" s="269" t="str">
        <f t="shared" si="1"/>
        <v/>
      </c>
      <c r="K19" s="262" t="str">
        <f t="shared" si="2"/>
        <v/>
      </c>
      <c r="L19" s="273">
        <f>IF($A19="",0,VLOOKUP($A19,'1. ALOS &amp; Asset Class Risk'!$A:$AA,'1. ALOS &amp; Asset Class Risk'!T$1,FALSE))</f>
        <v>0</v>
      </c>
      <c r="M19" s="274">
        <f>IF($A19="",0,VLOOKUP($A19,'1. ALOS &amp; Asset Class Risk'!$A:$AA,'1. ALOS &amp; Asset Class Risk'!U$1,FALSE))</f>
        <v>0</v>
      </c>
      <c r="N19" s="268" t="str">
        <f t="shared" si="3"/>
        <v/>
      </c>
    </row>
    <row r="20" spans="1:14" ht="29.95" customHeight="1" thickBot="1" x14ac:dyDescent="0.35">
      <c r="A20" s="257"/>
      <c r="B20" s="259">
        <f>IF($A20="",0,VLOOKUP($A20,'1. ALOS &amp; Asset Class Risk'!$A:$AA,'1. ALOS &amp; Asset Class Risk'!D$1,FALSE))</f>
        <v>0</v>
      </c>
      <c r="C20" s="259">
        <f>IF($A20="",0,VLOOKUP($A20,'1. ALOS &amp; Asset Class Risk'!$A:$AA,'1. ALOS &amp; Asset Class Risk'!F$1,FALSE))</f>
        <v>0</v>
      </c>
      <c r="D20" s="261">
        <f>IF($A20="",0,VLOOKUP($A20,'1. ALOS &amp; Asset Class Risk'!$A:$AA,'1. ALOS &amp; Asset Class Risk'!R$1,FALSE))</f>
        <v>0</v>
      </c>
      <c r="E20" s="268" t="str">
        <f t="shared" si="0"/>
        <v/>
      </c>
      <c r="F20" s="263">
        <f>IF($A20="",0,VLOOKUP($A20,'1. ALOS &amp; Asset Class Risk'!$A:$AA,'1. ALOS &amp; Asset Class Risk'!S$1,FALSE))</f>
        <v>0</v>
      </c>
      <c r="G20" s="264">
        <f t="shared" si="4"/>
        <v>0</v>
      </c>
      <c r="H20" s="264">
        <f t="shared" si="5"/>
        <v>0</v>
      </c>
      <c r="I20" s="264" t="str">
        <f t="shared" si="6"/>
        <v/>
      </c>
      <c r="J20" s="269" t="str">
        <f t="shared" si="1"/>
        <v/>
      </c>
      <c r="K20" s="262" t="str">
        <f t="shared" si="2"/>
        <v/>
      </c>
      <c r="L20" s="273">
        <f>IF($A20="",0,VLOOKUP($A20,'1. ALOS &amp; Asset Class Risk'!$A:$AA,'1. ALOS &amp; Asset Class Risk'!T$1,FALSE))</f>
        <v>0</v>
      </c>
      <c r="M20" s="274">
        <f>IF($A20="",0,VLOOKUP($A20,'1. ALOS &amp; Asset Class Risk'!$A:$AA,'1. ALOS &amp; Asset Class Risk'!U$1,FALSE))</f>
        <v>0</v>
      </c>
      <c r="N20" s="268" t="str">
        <f t="shared" si="3"/>
        <v/>
      </c>
    </row>
    <row r="21" spans="1:14" ht="29.95" customHeight="1" thickBot="1" x14ac:dyDescent="0.35">
      <c r="A21" s="257"/>
      <c r="B21" s="259">
        <f>IF($A21="",0,VLOOKUP($A21,'1. ALOS &amp; Asset Class Risk'!$A:$AA,'1. ALOS &amp; Asset Class Risk'!D$1,FALSE))</f>
        <v>0</v>
      </c>
      <c r="C21" s="259">
        <f>IF($A21="",0,VLOOKUP($A21,'1. ALOS &amp; Asset Class Risk'!$A:$AA,'1. ALOS &amp; Asset Class Risk'!F$1,FALSE))</f>
        <v>0</v>
      </c>
      <c r="D21" s="261">
        <f>IF($A21="",0,VLOOKUP($A21,'1. ALOS &amp; Asset Class Risk'!$A:$AA,'1. ALOS &amp; Asset Class Risk'!R$1,FALSE))</f>
        <v>0</v>
      </c>
      <c r="E21" s="268" t="str">
        <f t="shared" si="0"/>
        <v/>
      </c>
      <c r="F21" s="263">
        <f>IF($A21="",0,VLOOKUP($A21,'1. ALOS &amp; Asset Class Risk'!$A:$AA,'1. ALOS &amp; Asset Class Risk'!S$1,FALSE))</f>
        <v>0</v>
      </c>
      <c r="G21" s="264">
        <f t="shared" si="4"/>
        <v>0</v>
      </c>
      <c r="H21" s="264">
        <f t="shared" si="5"/>
        <v>0</v>
      </c>
      <c r="I21" s="264" t="str">
        <f t="shared" si="6"/>
        <v/>
      </c>
      <c r="J21" s="269" t="str">
        <f t="shared" si="1"/>
        <v/>
      </c>
      <c r="K21" s="262" t="str">
        <f t="shared" si="2"/>
        <v/>
      </c>
      <c r="L21" s="273">
        <f>IF($A21="",0,VLOOKUP($A21,'1. ALOS &amp; Asset Class Risk'!$A:$AA,'1. ALOS &amp; Asset Class Risk'!T$1,FALSE))</f>
        <v>0</v>
      </c>
      <c r="M21" s="274">
        <f>IF($A21="",0,VLOOKUP($A21,'1. ALOS &amp; Asset Class Risk'!$A:$AA,'1. ALOS &amp; Asset Class Risk'!U$1,FALSE))</f>
        <v>0</v>
      </c>
      <c r="N21" s="268" t="str">
        <f t="shared" si="3"/>
        <v/>
      </c>
    </row>
    <row r="22" spans="1:14" ht="29.95" customHeight="1" thickBot="1" x14ac:dyDescent="0.35">
      <c r="A22" s="257"/>
      <c r="B22" s="259">
        <f>IF($A22="",0,VLOOKUP($A22,'1. ALOS &amp; Asset Class Risk'!$A:$AA,'1. ALOS &amp; Asset Class Risk'!D$1,FALSE))</f>
        <v>0</v>
      </c>
      <c r="C22" s="259">
        <f>IF($A22="",0,VLOOKUP($A22,'1. ALOS &amp; Asset Class Risk'!$A:$AA,'1. ALOS &amp; Asset Class Risk'!F$1,FALSE))</f>
        <v>0</v>
      </c>
      <c r="D22" s="261">
        <f>IF($A22="",0,VLOOKUP($A22,'1. ALOS &amp; Asset Class Risk'!$A:$AA,'1. ALOS &amp; Asset Class Risk'!R$1,FALSE))</f>
        <v>0</v>
      </c>
      <c r="E22" s="268" t="str">
        <f t="shared" si="0"/>
        <v/>
      </c>
      <c r="F22" s="263">
        <f>IF($A22="",0,VLOOKUP($A22,'1. ALOS &amp; Asset Class Risk'!$A:$AA,'1. ALOS &amp; Asset Class Risk'!S$1,FALSE))</f>
        <v>0</v>
      </c>
      <c r="G22" s="264">
        <f t="shared" si="4"/>
        <v>0</v>
      </c>
      <c r="H22" s="264">
        <f t="shared" si="5"/>
        <v>0</v>
      </c>
      <c r="I22" s="264" t="str">
        <f t="shared" si="6"/>
        <v/>
      </c>
      <c r="J22" s="269" t="str">
        <f t="shared" si="1"/>
        <v/>
      </c>
      <c r="K22" s="262" t="str">
        <f t="shared" si="2"/>
        <v/>
      </c>
      <c r="L22" s="273">
        <f>IF($A22="",0,VLOOKUP($A22,'1. ALOS &amp; Asset Class Risk'!$A:$AA,'1. ALOS &amp; Asset Class Risk'!T$1,FALSE))</f>
        <v>0</v>
      </c>
      <c r="M22" s="274">
        <f>IF($A22="",0,VLOOKUP($A22,'1. ALOS &amp; Asset Class Risk'!$A:$AA,'1. ALOS &amp; Asset Class Risk'!U$1,FALSE))</f>
        <v>0</v>
      </c>
      <c r="N22" s="268" t="str">
        <f t="shared" si="3"/>
        <v/>
      </c>
    </row>
    <row r="23" spans="1:14" ht="29.95" customHeight="1" thickBot="1" x14ac:dyDescent="0.35">
      <c r="A23" s="257"/>
      <c r="B23" s="259">
        <f>IF($A23="",0,VLOOKUP($A23,'1. ALOS &amp; Asset Class Risk'!$A:$AA,'1. ALOS &amp; Asset Class Risk'!D$1,FALSE))</f>
        <v>0</v>
      </c>
      <c r="C23" s="259">
        <f>IF($A23="",0,VLOOKUP($A23,'1. ALOS &amp; Asset Class Risk'!$A:$AA,'1. ALOS &amp; Asset Class Risk'!F$1,FALSE))</f>
        <v>0</v>
      </c>
      <c r="D23" s="261">
        <f>IF($A23="",0,VLOOKUP($A23,'1. ALOS &amp; Asset Class Risk'!$A:$AA,'1. ALOS &amp; Asset Class Risk'!R$1,FALSE))</f>
        <v>0</v>
      </c>
      <c r="E23" s="268" t="str">
        <f t="shared" si="0"/>
        <v/>
      </c>
      <c r="F23" s="263">
        <f>IF($A23="",0,VLOOKUP($A23,'1. ALOS &amp; Asset Class Risk'!$A:$AA,'1. ALOS &amp; Asset Class Risk'!S$1,FALSE))</f>
        <v>0</v>
      </c>
      <c r="G23" s="264">
        <f t="shared" si="4"/>
        <v>0</v>
      </c>
      <c r="H23" s="264">
        <f t="shared" si="5"/>
        <v>0</v>
      </c>
      <c r="I23" s="264" t="str">
        <f t="shared" si="6"/>
        <v/>
      </c>
      <c r="J23" s="269" t="str">
        <f t="shared" si="1"/>
        <v/>
      </c>
      <c r="K23" s="262" t="str">
        <f t="shared" si="2"/>
        <v/>
      </c>
      <c r="L23" s="273">
        <f>IF($A23="",0,VLOOKUP($A23,'1. ALOS &amp; Asset Class Risk'!$A:$AA,'1. ALOS &amp; Asset Class Risk'!T$1,FALSE))</f>
        <v>0</v>
      </c>
      <c r="M23" s="274">
        <f>IF($A23="",0,VLOOKUP($A23,'1. ALOS &amp; Asset Class Risk'!$A:$AA,'1. ALOS &amp; Asset Class Risk'!U$1,FALSE))</f>
        <v>0</v>
      </c>
      <c r="N23" s="268" t="str">
        <f t="shared" si="3"/>
        <v/>
      </c>
    </row>
    <row r="24" spans="1:14" ht="29.95" customHeight="1" thickBot="1" x14ac:dyDescent="0.35">
      <c r="A24" s="257"/>
      <c r="B24" s="259">
        <f>IF($A24="",0,VLOOKUP($A24,'1. ALOS &amp; Asset Class Risk'!$A:$AA,'1. ALOS &amp; Asset Class Risk'!D$1,FALSE))</f>
        <v>0</v>
      </c>
      <c r="C24" s="259">
        <f>IF($A24="",0,VLOOKUP($A24,'1. ALOS &amp; Asset Class Risk'!$A:$AA,'1. ALOS &amp; Asset Class Risk'!F$1,FALSE))</f>
        <v>0</v>
      </c>
      <c r="D24" s="261">
        <f>IF($A24="",0,VLOOKUP($A24,'1. ALOS &amp; Asset Class Risk'!$A:$AA,'1. ALOS &amp; Asset Class Risk'!R$1,FALSE))</f>
        <v>0</v>
      </c>
      <c r="E24" s="268" t="str">
        <f t="shared" si="0"/>
        <v/>
      </c>
      <c r="F24" s="263">
        <f>IF($A24="",0,VLOOKUP($A24,'1. ALOS &amp; Asset Class Risk'!$A:$AA,'1. ALOS &amp; Asset Class Risk'!S$1,FALSE))</f>
        <v>0</v>
      </c>
      <c r="G24" s="264">
        <f t="shared" si="4"/>
        <v>0</v>
      </c>
      <c r="H24" s="264">
        <f t="shared" si="5"/>
        <v>0</v>
      </c>
      <c r="I24" s="264" t="str">
        <f t="shared" si="6"/>
        <v/>
      </c>
      <c r="J24" s="269" t="str">
        <f t="shared" si="1"/>
        <v/>
      </c>
      <c r="K24" s="262" t="str">
        <f t="shared" si="2"/>
        <v/>
      </c>
      <c r="L24" s="273">
        <f>IF($A24="",0,VLOOKUP($A24,'1. ALOS &amp; Asset Class Risk'!$A:$AA,'1. ALOS &amp; Asset Class Risk'!T$1,FALSE))</f>
        <v>0</v>
      </c>
      <c r="M24" s="274">
        <f>IF($A24="",0,VLOOKUP($A24,'1. ALOS &amp; Asset Class Risk'!$A:$AA,'1. ALOS &amp; Asset Class Risk'!U$1,FALSE))</f>
        <v>0</v>
      </c>
      <c r="N24" s="268" t="str">
        <f t="shared" si="3"/>
        <v/>
      </c>
    </row>
    <row r="25" spans="1:14" ht="29.95" customHeight="1" thickBot="1" x14ac:dyDescent="0.35">
      <c r="A25" s="257"/>
      <c r="B25" s="259">
        <f>IF($A25="",0,VLOOKUP($A25,'1. ALOS &amp; Asset Class Risk'!$A:$AA,'1. ALOS &amp; Asset Class Risk'!D$1,FALSE))</f>
        <v>0</v>
      </c>
      <c r="C25" s="259">
        <f>IF($A25="",0,VLOOKUP($A25,'1. ALOS &amp; Asset Class Risk'!$A:$AA,'1. ALOS &amp; Asset Class Risk'!F$1,FALSE))</f>
        <v>0</v>
      </c>
      <c r="D25" s="261">
        <f>IF($A25="",0,VLOOKUP($A25,'1. ALOS &amp; Asset Class Risk'!$A:$AA,'1. ALOS &amp; Asset Class Risk'!R$1,FALSE))</f>
        <v>0</v>
      </c>
      <c r="E25" s="268" t="str">
        <f t="shared" si="0"/>
        <v/>
      </c>
      <c r="F25" s="263">
        <f>IF($A25="",0,VLOOKUP($A25,'1. ALOS &amp; Asset Class Risk'!$A:$AA,'1. ALOS &amp; Asset Class Risk'!S$1,FALSE))</f>
        <v>0</v>
      </c>
      <c r="G25" s="264">
        <f t="shared" si="4"/>
        <v>0</v>
      </c>
      <c r="H25" s="264">
        <f t="shared" si="5"/>
        <v>0</v>
      </c>
      <c r="I25" s="264" t="str">
        <f t="shared" si="6"/>
        <v/>
      </c>
      <c r="J25" s="269" t="str">
        <f t="shared" si="1"/>
        <v/>
      </c>
      <c r="K25" s="262" t="str">
        <f t="shared" si="2"/>
        <v/>
      </c>
      <c r="L25" s="273">
        <f>IF($A25="",0,VLOOKUP($A25,'1. ALOS &amp; Asset Class Risk'!$A:$AA,'1. ALOS &amp; Asset Class Risk'!T$1,FALSE))</f>
        <v>0</v>
      </c>
      <c r="M25" s="274">
        <f>IF($A25="",0,VLOOKUP($A25,'1. ALOS &amp; Asset Class Risk'!$A:$AA,'1. ALOS &amp; Asset Class Risk'!U$1,FALSE))</f>
        <v>0</v>
      </c>
      <c r="N25" s="268" t="str">
        <f t="shared" si="3"/>
        <v/>
      </c>
    </row>
    <row r="26" spans="1:14" ht="29.95" customHeight="1" thickBot="1" x14ac:dyDescent="0.35">
      <c r="A26" s="257"/>
      <c r="B26" s="259">
        <f>IF($A26="",0,VLOOKUP($A26,'1. ALOS &amp; Asset Class Risk'!$A:$AA,'1. ALOS &amp; Asset Class Risk'!D$1,FALSE))</f>
        <v>0</v>
      </c>
      <c r="C26" s="259">
        <f>IF($A26="",0,VLOOKUP($A26,'1. ALOS &amp; Asset Class Risk'!$A:$AA,'1. ALOS &amp; Asset Class Risk'!F$1,FALSE))</f>
        <v>0</v>
      </c>
      <c r="D26" s="261">
        <f>IF($A26="",0,VLOOKUP($A26,'1. ALOS &amp; Asset Class Risk'!$A:$AA,'1. ALOS &amp; Asset Class Risk'!R$1,FALSE))</f>
        <v>0</v>
      </c>
      <c r="E26" s="268" t="str">
        <f t="shared" si="0"/>
        <v/>
      </c>
      <c r="F26" s="263">
        <f>IF($A26="",0,VLOOKUP($A26,'1. ALOS &amp; Asset Class Risk'!$A:$AA,'1. ALOS &amp; Asset Class Risk'!S$1,FALSE))</f>
        <v>0</v>
      </c>
      <c r="G26" s="264">
        <f t="shared" si="4"/>
        <v>0</v>
      </c>
      <c r="H26" s="264">
        <f t="shared" si="5"/>
        <v>0</v>
      </c>
      <c r="I26" s="264" t="str">
        <f t="shared" si="6"/>
        <v/>
      </c>
      <c r="J26" s="269" t="str">
        <f t="shared" si="1"/>
        <v/>
      </c>
      <c r="K26" s="262" t="str">
        <f t="shared" si="2"/>
        <v/>
      </c>
      <c r="L26" s="273">
        <f>IF($A26="",0,VLOOKUP($A26,'1. ALOS &amp; Asset Class Risk'!$A:$AA,'1. ALOS &amp; Asset Class Risk'!T$1,FALSE))</f>
        <v>0</v>
      </c>
      <c r="M26" s="274">
        <f>IF($A26="",0,VLOOKUP($A26,'1. ALOS &amp; Asset Class Risk'!$A:$AA,'1. ALOS &amp; Asset Class Risk'!U$1,FALSE))</f>
        <v>0</v>
      </c>
      <c r="N26" s="268" t="str">
        <f t="shared" si="3"/>
        <v/>
      </c>
    </row>
    <row r="27" spans="1:14" ht="29.95" customHeight="1" thickBot="1" x14ac:dyDescent="0.35">
      <c r="A27" s="257"/>
      <c r="B27" s="259">
        <f>IF($A27="",0,VLOOKUP($A27,'1. ALOS &amp; Asset Class Risk'!$A:$AA,'1. ALOS &amp; Asset Class Risk'!D$1,FALSE))</f>
        <v>0</v>
      </c>
      <c r="C27" s="259">
        <f>IF($A27="",0,VLOOKUP($A27,'1. ALOS &amp; Asset Class Risk'!$A:$AA,'1. ALOS &amp; Asset Class Risk'!F$1,FALSE))</f>
        <v>0</v>
      </c>
      <c r="D27" s="261">
        <f>IF($A27="",0,VLOOKUP($A27,'1. ALOS &amp; Asset Class Risk'!$A:$AA,'1. ALOS &amp; Asset Class Risk'!R$1,FALSE))</f>
        <v>0</v>
      </c>
      <c r="E27" s="268" t="str">
        <f t="shared" si="0"/>
        <v/>
      </c>
      <c r="F27" s="263">
        <f>IF($A27="",0,VLOOKUP($A27,'1. ALOS &amp; Asset Class Risk'!$A:$AA,'1. ALOS &amp; Asset Class Risk'!S$1,FALSE))</f>
        <v>0</v>
      </c>
      <c r="G27" s="264">
        <f t="shared" si="4"/>
        <v>0</v>
      </c>
      <c r="H27" s="264">
        <f t="shared" si="5"/>
        <v>0</v>
      </c>
      <c r="I27" s="264" t="str">
        <f t="shared" si="6"/>
        <v/>
      </c>
      <c r="J27" s="269" t="str">
        <f t="shared" si="1"/>
        <v/>
      </c>
      <c r="K27" s="262" t="str">
        <f t="shared" si="2"/>
        <v/>
      </c>
      <c r="L27" s="273">
        <f>IF($A27="",0,VLOOKUP($A27,'1. ALOS &amp; Asset Class Risk'!$A:$AA,'1. ALOS &amp; Asset Class Risk'!T$1,FALSE))</f>
        <v>0</v>
      </c>
      <c r="M27" s="274">
        <f>IF($A27="",0,VLOOKUP($A27,'1. ALOS &amp; Asset Class Risk'!$A:$AA,'1. ALOS &amp; Asset Class Risk'!U$1,FALSE))</f>
        <v>0</v>
      </c>
      <c r="N27" s="268" t="str">
        <f t="shared" si="3"/>
        <v/>
      </c>
    </row>
    <row r="28" spans="1:14" ht="29.95" customHeight="1" thickBot="1" x14ac:dyDescent="0.35">
      <c r="A28" s="257"/>
      <c r="B28" s="259">
        <f>IF($A28="",0,VLOOKUP($A28,'1. ALOS &amp; Asset Class Risk'!$A:$AA,'1. ALOS &amp; Asset Class Risk'!D$1,FALSE))</f>
        <v>0</v>
      </c>
      <c r="C28" s="259">
        <f>IF($A28="",0,VLOOKUP($A28,'1. ALOS &amp; Asset Class Risk'!$A:$AA,'1. ALOS &amp; Asset Class Risk'!F$1,FALSE))</f>
        <v>0</v>
      </c>
      <c r="D28" s="261">
        <f>IF($A28="",0,VLOOKUP($A28,'1. ALOS &amp; Asset Class Risk'!$A:$AA,'1. ALOS &amp; Asset Class Risk'!R$1,FALSE))</f>
        <v>0</v>
      </c>
      <c r="E28" s="268" t="str">
        <f t="shared" si="0"/>
        <v/>
      </c>
      <c r="F28" s="263">
        <f>IF($A28="",0,VLOOKUP($A28,'1. ALOS &amp; Asset Class Risk'!$A:$AA,'1. ALOS &amp; Asset Class Risk'!S$1,FALSE))</f>
        <v>0</v>
      </c>
      <c r="G28" s="264">
        <f t="shared" si="4"/>
        <v>0</v>
      </c>
      <c r="H28" s="264">
        <f t="shared" si="5"/>
        <v>0</v>
      </c>
      <c r="I28" s="264" t="str">
        <f t="shared" si="6"/>
        <v/>
      </c>
      <c r="J28" s="269" t="str">
        <f t="shared" si="1"/>
        <v/>
      </c>
      <c r="K28" s="262" t="str">
        <f t="shared" si="2"/>
        <v/>
      </c>
      <c r="L28" s="273">
        <f>IF($A28="",0,VLOOKUP($A28,'1. ALOS &amp; Asset Class Risk'!$A:$AA,'1. ALOS &amp; Asset Class Risk'!T$1,FALSE))</f>
        <v>0</v>
      </c>
      <c r="M28" s="274">
        <f>IF($A28="",0,VLOOKUP($A28,'1. ALOS &amp; Asset Class Risk'!$A:$AA,'1. ALOS &amp; Asset Class Risk'!U$1,FALSE))</f>
        <v>0</v>
      </c>
      <c r="N28" s="268" t="str">
        <f t="shared" si="3"/>
        <v/>
      </c>
    </row>
    <row r="29" spans="1:14" ht="29.95" customHeight="1" thickBot="1" x14ac:dyDescent="0.35">
      <c r="A29" s="257"/>
      <c r="B29" s="259">
        <f>IF($A29="",0,VLOOKUP($A29,'1. ALOS &amp; Asset Class Risk'!$A:$AA,'1. ALOS &amp; Asset Class Risk'!D$1,FALSE))</f>
        <v>0</v>
      </c>
      <c r="C29" s="259">
        <f>IF($A29="",0,VLOOKUP($A29,'1. ALOS &amp; Asset Class Risk'!$A:$AA,'1. ALOS &amp; Asset Class Risk'!F$1,FALSE))</f>
        <v>0</v>
      </c>
      <c r="D29" s="261">
        <f>IF($A29="",0,VLOOKUP($A29,'1. ALOS &amp; Asset Class Risk'!$A:$AA,'1. ALOS &amp; Asset Class Risk'!R$1,FALSE))</f>
        <v>0</v>
      </c>
      <c r="E29" s="268" t="str">
        <f t="shared" si="0"/>
        <v/>
      </c>
      <c r="F29" s="263">
        <f>IF($A29="",0,VLOOKUP($A29,'1. ALOS &amp; Asset Class Risk'!$A:$AA,'1. ALOS &amp; Asset Class Risk'!S$1,FALSE))</f>
        <v>0</v>
      </c>
      <c r="G29" s="264">
        <f t="shared" si="4"/>
        <v>0</v>
      </c>
      <c r="H29" s="264">
        <f t="shared" si="5"/>
        <v>0</v>
      </c>
      <c r="I29" s="264" t="str">
        <f t="shared" si="6"/>
        <v/>
      </c>
      <c r="J29" s="269" t="str">
        <f t="shared" si="1"/>
        <v/>
      </c>
      <c r="K29" s="262" t="str">
        <f t="shared" si="2"/>
        <v/>
      </c>
      <c r="L29" s="273">
        <f>IF($A29="",0,VLOOKUP($A29,'1. ALOS &amp; Asset Class Risk'!$A:$AA,'1. ALOS &amp; Asset Class Risk'!T$1,FALSE))</f>
        <v>0</v>
      </c>
      <c r="M29" s="274">
        <f>IF($A29="",0,VLOOKUP($A29,'1. ALOS &amp; Asset Class Risk'!$A:$AA,'1. ALOS &amp; Asset Class Risk'!U$1,FALSE))</f>
        <v>0</v>
      </c>
      <c r="N29" s="268" t="str">
        <f t="shared" si="3"/>
        <v/>
      </c>
    </row>
    <row r="30" spans="1:14" ht="29.95" customHeight="1" thickBot="1" x14ac:dyDescent="0.35">
      <c r="A30" s="257"/>
      <c r="B30" s="259">
        <f>IF($A30="",0,VLOOKUP($A30,'1. ALOS &amp; Asset Class Risk'!$A:$AA,'1. ALOS &amp; Asset Class Risk'!D$1,FALSE))</f>
        <v>0</v>
      </c>
      <c r="C30" s="259">
        <f>IF($A30="",0,VLOOKUP($A30,'1. ALOS &amp; Asset Class Risk'!$A:$AA,'1. ALOS &amp; Asset Class Risk'!F$1,FALSE))</f>
        <v>0</v>
      </c>
      <c r="D30" s="261">
        <f>IF($A30="",0,VLOOKUP($A30,'1. ALOS &amp; Asset Class Risk'!$A:$AA,'1. ALOS &amp; Asset Class Risk'!R$1,FALSE))</f>
        <v>0</v>
      </c>
      <c r="E30" s="268" t="str">
        <f t="shared" si="0"/>
        <v/>
      </c>
      <c r="F30" s="263">
        <f>IF($A30="",0,VLOOKUP($A30,'1. ALOS &amp; Asset Class Risk'!$A:$AA,'1. ALOS &amp; Asset Class Risk'!S$1,FALSE))</f>
        <v>0</v>
      </c>
      <c r="G30" s="264">
        <f t="shared" si="4"/>
        <v>0</v>
      </c>
      <c r="H30" s="264">
        <f t="shared" si="5"/>
        <v>0</v>
      </c>
      <c r="I30" s="264" t="str">
        <f t="shared" si="6"/>
        <v/>
      </c>
      <c r="J30" s="269" t="str">
        <f t="shared" si="1"/>
        <v/>
      </c>
      <c r="K30" s="262" t="str">
        <f t="shared" si="2"/>
        <v/>
      </c>
      <c r="L30" s="273">
        <f>IF($A30="",0,VLOOKUP($A30,'1. ALOS &amp; Asset Class Risk'!$A:$AA,'1. ALOS &amp; Asset Class Risk'!T$1,FALSE))</f>
        <v>0</v>
      </c>
      <c r="M30" s="274">
        <f>IF($A30="",0,VLOOKUP($A30,'1. ALOS &amp; Asset Class Risk'!$A:$AA,'1. ALOS &amp; Asset Class Risk'!U$1,FALSE))</f>
        <v>0</v>
      </c>
      <c r="N30" s="268" t="str">
        <f t="shared" si="3"/>
        <v/>
      </c>
    </row>
    <row r="31" spans="1:14" ht="29.95" customHeight="1" thickBot="1" x14ac:dyDescent="0.35">
      <c r="A31" s="257"/>
      <c r="B31" s="259">
        <f>IF($A31="",0,VLOOKUP($A31,'1. ALOS &amp; Asset Class Risk'!$A:$AA,'1. ALOS &amp; Asset Class Risk'!D$1,FALSE))</f>
        <v>0</v>
      </c>
      <c r="C31" s="259">
        <f>IF($A31="",0,VLOOKUP($A31,'1. ALOS &amp; Asset Class Risk'!$A:$AA,'1. ALOS &amp; Asset Class Risk'!F$1,FALSE))</f>
        <v>0</v>
      </c>
      <c r="D31" s="261">
        <f>IF($A31="",0,VLOOKUP($A31,'1. ALOS &amp; Asset Class Risk'!$A:$AA,'1. ALOS &amp; Asset Class Risk'!R$1,FALSE))</f>
        <v>0</v>
      </c>
      <c r="E31" s="268" t="str">
        <f t="shared" si="0"/>
        <v/>
      </c>
      <c r="F31" s="263">
        <f>IF($A31="",0,VLOOKUP($A31,'1. ALOS &amp; Asset Class Risk'!$A:$AA,'1. ALOS &amp; Asset Class Risk'!S$1,FALSE))</f>
        <v>0</v>
      </c>
      <c r="G31" s="264">
        <f t="shared" si="4"/>
        <v>0</v>
      </c>
      <c r="H31" s="264">
        <f t="shared" si="5"/>
        <v>0</v>
      </c>
      <c r="I31" s="264" t="str">
        <f t="shared" si="6"/>
        <v/>
      </c>
      <c r="J31" s="269" t="str">
        <f t="shared" si="1"/>
        <v/>
      </c>
      <c r="K31" s="262" t="str">
        <f t="shared" si="2"/>
        <v/>
      </c>
      <c r="L31" s="273">
        <f>IF($A31="",0,VLOOKUP($A31,'1. ALOS &amp; Asset Class Risk'!$A:$AA,'1. ALOS &amp; Asset Class Risk'!T$1,FALSE))</f>
        <v>0</v>
      </c>
      <c r="M31" s="274">
        <f>IF($A31="",0,VLOOKUP($A31,'1. ALOS &amp; Asset Class Risk'!$A:$AA,'1. ALOS &amp; Asset Class Risk'!U$1,FALSE))</f>
        <v>0</v>
      </c>
      <c r="N31" s="268" t="str">
        <f t="shared" si="3"/>
        <v/>
      </c>
    </row>
    <row r="32" spans="1:14" ht="29.95" customHeight="1" thickBot="1" x14ac:dyDescent="0.35">
      <c r="A32" s="257"/>
      <c r="B32" s="259">
        <f>IF($A32="",0,VLOOKUP($A32,'1. ALOS &amp; Asset Class Risk'!$A:$AA,'1. ALOS &amp; Asset Class Risk'!D$1,FALSE))</f>
        <v>0</v>
      </c>
      <c r="C32" s="259">
        <f>IF($A32="",0,VLOOKUP($A32,'1. ALOS &amp; Asset Class Risk'!$A:$AA,'1. ALOS &amp; Asset Class Risk'!F$1,FALSE))</f>
        <v>0</v>
      </c>
      <c r="D32" s="261">
        <f>IF($A32="",0,VLOOKUP($A32,'1. ALOS &amp; Asset Class Risk'!$A:$AA,'1. ALOS &amp; Asset Class Risk'!R$1,FALSE))</f>
        <v>0</v>
      </c>
      <c r="E32" s="268" t="str">
        <f t="shared" si="0"/>
        <v/>
      </c>
      <c r="F32" s="263">
        <f>IF($A32="",0,VLOOKUP($A32,'1. ALOS &amp; Asset Class Risk'!$A:$AA,'1. ALOS &amp; Asset Class Risk'!S$1,FALSE))</f>
        <v>0</v>
      </c>
      <c r="G32" s="264">
        <f t="shared" si="4"/>
        <v>0</v>
      </c>
      <c r="H32" s="264">
        <f t="shared" si="5"/>
        <v>0</v>
      </c>
      <c r="I32" s="264" t="str">
        <f t="shared" si="6"/>
        <v/>
      </c>
      <c r="J32" s="269" t="str">
        <f t="shared" si="1"/>
        <v/>
      </c>
      <c r="K32" s="262" t="str">
        <f t="shared" si="2"/>
        <v/>
      </c>
      <c r="L32" s="273">
        <f>IF($A32="",0,VLOOKUP($A32,'1. ALOS &amp; Asset Class Risk'!$A:$AA,'1. ALOS &amp; Asset Class Risk'!T$1,FALSE))</f>
        <v>0</v>
      </c>
      <c r="M32" s="274">
        <f>IF($A32="",0,VLOOKUP($A32,'1. ALOS &amp; Asset Class Risk'!$A:$AA,'1. ALOS &amp; Asset Class Risk'!U$1,FALSE))</f>
        <v>0</v>
      </c>
      <c r="N32" s="268" t="str">
        <f t="shared" si="3"/>
        <v/>
      </c>
    </row>
    <row r="33" spans="1:14" ht="29.95" customHeight="1" thickBot="1" x14ac:dyDescent="0.35">
      <c r="A33" s="257"/>
      <c r="B33" s="259">
        <f>IF($A33="",0,VLOOKUP($A33,'1. ALOS &amp; Asset Class Risk'!$A:$AA,'1. ALOS &amp; Asset Class Risk'!D$1,FALSE))</f>
        <v>0</v>
      </c>
      <c r="C33" s="259">
        <f>IF($A33="",0,VLOOKUP($A33,'1. ALOS &amp; Asset Class Risk'!$A:$AA,'1. ALOS &amp; Asset Class Risk'!F$1,FALSE))</f>
        <v>0</v>
      </c>
      <c r="D33" s="261">
        <f>IF($A33="",0,VLOOKUP($A33,'1. ALOS &amp; Asset Class Risk'!$A:$AA,'1. ALOS &amp; Asset Class Risk'!R$1,FALSE))</f>
        <v>0</v>
      </c>
      <c r="E33" s="268" t="str">
        <f t="shared" si="0"/>
        <v/>
      </c>
      <c r="F33" s="263">
        <f>IF($A33="",0,VLOOKUP($A33,'1. ALOS &amp; Asset Class Risk'!$A:$AA,'1. ALOS &amp; Asset Class Risk'!S$1,FALSE))</f>
        <v>0</v>
      </c>
      <c r="G33" s="264">
        <f t="shared" si="4"/>
        <v>0</v>
      </c>
      <c r="H33" s="264">
        <f t="shared" si="5"/>
        <v>0</v>
      </c>
      <c r="I33" s="264" t="str">
        <f t="shared" si="6"/>
        <v/>
      </c>
      <c r="J33" s="269" t="str">
        <f t="shared" si="1"/>
        <v/>
      </c>
      <c r="K33" s="262" t="str">
        <f t="shared" si="2"/>
        <v/>
      </c>
      <c r="L33" s="273">
        <f>IF($A33="",0,VLOOKUP($A33,'1. ALOS &amp; Asset Class Risk'!$A:$AA,'1. ALOS &amp; Asset Class Risk'!T$1,FALSE))</f>
        <v>0</v>
      </c>
      <c r="M33" s="274">
        <f>IF($A33="",0,VLOOKUP($A33,'1. ALOS &amp; Asset Class Risk'!$A:$AA,'1. ALOS &amp; Asset Class Risk'!U$1,FALSE))</f>
        <v>0</v>
      </c>
      <c r="N33" s="268" t="str">
        <f t="shared" si="3"/>
        <v/>
      </c>
    </row>
    <row r="34" spans="1:14" ht="29.95" customHeight="1" thickBot="1" x14ac:dyDescent="0.35">
      <c r="A34" s="257"/>
      <c r="B34" s="259">
        <f>IF($A34="",0,VLOOKUP($A34,'1. ALOS &amp; Asset Class Risk'!$A:$AA,'1. ALOS &amp; Asset Class Risk'!D$1,FALSE))</f>
        <v>0</v>
      </c>
      <c r="C34" s="259">
        <f>IF($A34="",0,VLOOKUP($A34,'1. ALOS &amp; Asset Class Risk'!$A:$AA,'1. ALOS &amp; Asset Class Risk'!F$1,FALSE))</f>
        <v>0</v>
      </c>
      <c r="D34" s="261">
        <f>IF($A34="",0,VLOOKUP($A34,'1. ALOS &amp; Asset Class Risk'!$A:$AA,'1. ALOS &amp; Asset Class Risk'!R$1,FALSE))</f>
        <v>0</v>
      </c>
      <c r="E34" s="268" t="str">
        <f t="shared" si="0"/>
        <v/>
      </c>
      <c r="F34" s="263">
        <f>IF($A34="",0,VLOOKUP($A34,'1. ALOS &amp; Asset Class Risk'!$A:$AA,'1. ALOS &amp; Asset Class Risk'!S$1,FALSE))</f>
        <v>0</v>
      </c>
      <c r="G34" s="264">
        <f t="shared" si="4"/>
        <v>0</v>
      </c>
      <c r="H34" s="264">
        <f t="shared" si="5"/>
        <v>0</v>
      </c>
      <c r="I34" s="264" t="str">
        <f t="shared" si="6"/>
        <v/>
      </c>
      <c r="J34" s="269" t="str">
        <f t="shared" si="1"/>
        <v/>
      </c>
      <c r="K34" s="262" t="str">
        <f t="shared" si="2"/>
        <v/>
      </c>
      <c r="L34" s="273">
        <f>IF($A34="",0,VLOOKUP($A34,'1. ALOS &amp; Asset Class Risk'!$A:$AA,'1. ALOS &amp; Asset Class Risk'!T$1,FALSE))</f>
        <v>0</v>
      </c>
      <c r="M34" s="274">
        <f>IF($A34="",0,VLOOKUP($A34,'1. ALOS &amp; Asset Class Risk'!$A:$AA,'1. ALOS &amp; Asset Class Risk'!U$1,FALSE))</f>
        <v>0</v>
      </c>
      <c r="N34" s="268" t="str">
        <f t="shared" si="3"/>
        <v/>
      </c>
    </row>
    <row r="35" spans="1:14" ht="29.95" customHeight="1" thickBot="1" x14ac:dyDescent="0.35">
      <c r="A35" s="257"/>
      <c r="B35" s="259">
        <f>IF($A35="",0,VLOOKUP($A35,'1. ALOS &amp; Asset Class Risk'!$A:$AA,'1. ALOS &amp; Asset Class Risk'!D$1,FALSE))</f>
        <v>0</v>
      </c>
      <c r="C35" s="259">
        <f>IF($A35="",0,VLOOKUP($A35,'1. ALOS &amp; Asset Class Risk'!$A:$AA,'1. ALOS &amp; Asset Class Risk'!F$1,FALSE))</f>
        <v>0</v>
      </c>
      <c r="D35" s="261">
        <f>IF($A35="",0,VLOOKUP($A35,'1. ALOS &amp; Asset Class Risk'!$A:$AA,'1. ALOS &amp; Asset Class Risk'!R$1,FALSE))</f>
        <v>0</v>
      </c>
      <c r="E35" s="268" t="str">
        <f t="shared" si="0"/>
        <v/>
      </c>
      <c r="F35" s="263">
        <f>IF($A35="",0,VLOOKUP($A35,'1. ALOS &amp; Asset Class Risk'!$A:$AA,'1. ALOS &amp; Asset Class Risk'!S$1,FALSE))</f>
        <v>0</v>
      </c>
      <c r="G35" s="264">
        <f t="shared" si="4"/>
        <v>0</v>
      </c>
      <c r="H35" s="264">
        <f t="shared" si="5"/>
        <v>0</v>
      </c>
      <c r="I35" s="264" t="str">
        <f t="shared" si="6"/>
        <v/>
      </c>
      <c r="J35" s="269" t="str">
        <f t="shared" si="1"/>
        <v/>
      </c>
      <c r="K35" s="262" t="str">
        <f t="shared" si="2"/>
        <v/>
      </c>
      <c r="L35" s="273">
        <f>IF($A35="",0,VLOOKUP($A35,'1. ALOS &amp; Asset Class Risk'!$A:$AA,'1. ALOS &amp; Asset Class Risk'!T$1,FALSE))</f>
        <v>0</v>
      </c>
      <c r="M35" s="274">
        <f>IF($A35="",0,VLOOKUP($A35,'1. ALOS &amp; Asset Class Risk'!$A:$AA,'1. ALOS &amp; Asset Class Risk'!U$1,FALSE))</f>
        <v>0</v>
      </c>
      <c r="N35" s="268" t="str">
        <f t="shared" si="3"/>
        <v/>
      </c>
    </row>
  </sheetData>
  <sheetProtection sheet="1" formatCells="0" formatColumns="0" formatRows="0" insertColumns="0" insertRows="0" insertHyperlinks="0" deleteColumns="0" deleteRows="0" sort="0" autoFilter="0" pivotTables="0"/>
  <sortState xmlns:xlrd2="http://schemas.microsoft.com/office/spreadsheetml/2017/richdata2" ref="A4:N5">
    <sortCondition descending="1" ref="D4:D5"/>
    <sortCondition descending="1" ref="J4:J5"/>
  </sortState>
  <mergeCells count="10">
    <mergeCell ref="B1:C3"/>
    <mergeCell ref="D1:D3"/>
    <mergeCell ref="E1:E3"/>
    <mergeCell ref="N1:N3"/>
    <mergeCell ref="F1:F3"/>
    <mergeCell ref="G1:I1"/>
    <mergeCell ref="J1:J3"/>
    <mergeCell ref="K1:K3"/>
    <mergeCell ref="L1:L3"/>
    <mergeCell ref="M1:M3"/>
  </mergeCells>
  <conditionalFormatting sqref="L4:M35 B4:D35 F4:J35">
    <cfRule type="cellIs" dxfId="56" priority="4" operator="equal">
      <formula>0</formula>
    </cfRule>
  </conditionalFormatting>
  <conditionalFormatting sqref="F4:F35">
    <cfRule type="cellIs" dxfId="55" priority="2" operator="greaterThanOrEqual">
      <formula>0</formula>
    </cfRule>
    <cfRule type="cellIs" dxfId="54" priority="3" operator="lessThan">
      <formula>0</formula>
    </cfRule>
  </conditionalFormatting>
  <printOptions horizontalCentered="1"/>
  <pageMargins left="0.23622047244094491" right="0.23622047244094491" top="0.74803149606299213" bottom="0.74803149606299213" header="0.31496062992125984" footer="0.31496062992125984"/>
  <pageSetup paperSize="3" scale="62" orientation="portrait" horizontalDpi="4294967293" verticalDpi="0" r:id="rId1"/>
  <headerFooter>
    <oddHeader>&amp;C&amp;"-,Bold"&amp;12Asset Class Priority Matrix</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189DF-BAA3-4831-93B9-B8B6C4F2C114}">
  <sheetPr>
    <tabColor rgb="FFFFC000"/>
    <pageSetUpPr fitToPage="1"/>
  </sheetPr>
  <dimension ref="A1:Z52"/>
  <sheetViews>
    <sheetView tabSelected="1" zoomScale="70" zoomScaleNormal="70" workbookViewId="0">
      <pane ySplit="3" topLeftCell="A28" activePane="bottomLeft" state="frozen"/>
      <selection activeCell="D28" sqref="D28"/>
      <selection pane="bottomLeft" activeCell="U34" sqref="U34"/>
    </sheetView>
  </sheetViews>
  <sheetFormatPr defaultRowHeight="14.4" x14ac:dyDescent="0.3"/>
  <cols>
    <col min="1" max="2" width="8.8984375" style="36"/>
    <col min="3" max="3" width="12.796875" style="36" customWidth="1"/>
    <col min="4" max="4" width="19.3984375" customWidth="1"/>
    <col min="5" max="5" width="20.59765625" customWidth="1"/>
    <col min="12" max="13" width="8.8984375" style="56"/>
    <col min="14" max="14" width="13.296875" style="56" customWidth="1"/>
    <col min="15" max="16" width="8.8984375" style="56"/>
  </cols>
  <sheetData>
    <row r="1" spans="1:19" ht="15" thickBot="1" x14ac:dyDescent="0.35">
      <c r="A1" s="35">
        <v>1</v>
      </c>
      <c r="B1" s="35">
        <f>A1+1</f>
        <v>2</v>
      </c>
      <c r="C1" s="35">
        <f t="shared" ref="C1:S1" si="0">B1+1</f>
        <v>3</v>
      </c>
      <c r="D1" s="35">
        <f t="shared" si="0"/>
        <v>4</v>
      </c>
      <c r="E1" s="35">
        <f t="shared" si="0"/>
        <v>5</v>
      </c>
      <c r="F1" s="35">
        <f t="shared" si="0"/>
        <v>6</v>
      </c>
      <c r="G1" s="35">
        <f t="shared" si="0"/>
        <v>7</v>
      </c>
      <c r="H1" s="35">
        <f t="shared" si="0"/>
        <v>8</v>
      </c>
      <c r="I1" s="35">
        <f t="shared" si="0"/>
        <v>9</v>
      </c>
      <c r="J1" s="35">
        <f t="shared" si="0"/>
        <v>10</v>
      </c>
      <c r="K1" s="35">
        <f t="shared" si="0"/>
        <v>11</v>
      </c>
      <c r="L1" s="35">
        <f t="shared" si="0"/>
        <v>12</v>
      </c>
      <c r="M1" s="35">
        <f t="shared" si="0"/>
        <v>13</v>
      </c>
      <c r="N1" s="35">
        <f t="shared" si="0"/>
        <v>14</v>
      </c>
      <c r="O1" s="35">
        <f t="shared" si="0"/>
        <v>15</v>
      </c>
      <c r="P1" s="35">
        <f t="shared" si="0"/>
        <v>16</v>
      </c>
      <c r="Q1" s="35">
        <f t="shared" si="0"/>
        <v>17</v>
      </c>
      <c r="R1" s="35">
        <f t="shared" si="0"/>
        <v>18</v>
      </c>
      <c r="S1" s="35">
        <f t="shared" si="0"/>
        <v>19</v>
      </c>
    </row>
    <row r="2" spans="1:19" ht="15" thickBot="1" x14ac:dyDescent="0.35">
      <c r="D2" s="372" t="s">
        <v>42</v>
      </c>
      <c r="E2" s="373"/>
      <c r="F2" s="372" t="s">
        <v>43</v>
      </c>
      <c r="G2" s="374"/>
      <c r="H2" s="374"/>
      <c r="I2" s="374"/>
      <c r="J2" s="374"/>
      <c r="K2" s="373"/>
      <c r="L2" s="375" t="s">
        <v>2</v>
      </c>
      <c r="M2" s="376"/>
      <c r="N2" s="377" t="s">
        <v>3</v>
      </c>
      <c r="O2" s="378"/>
      <c r="P2" s="378"/>
      <c r="Q2" s="378"/>
      <c r="R2" s="378"/>
      <c r="S2" s="379"/>
    </row>
    <row r="3" spans="1:19" ht="165.35" thickBot="1" x14ac:dyDescent="0.35">
      <c r="D3" s="380" t="s">
        <v>82</v>
      </c>
      <c r="E3" s="381"/>
      <c r="F3" s="4" t="s">
        <v>6</v>
      </c>
      <c r="G3" s="21" t="s">
        <v>44</v>
      </c>
      <c r="H3" s="21" t="s">
        <v>8</v>
      </c>
      <c r="I3" s="22" t="s">
        <v>9</v>
      </c>
      <c r="J3" s="23" t="s">
        <v>10</v>
      </c>
      <c r="K3" s="24" t="s">
        <v>11</v>
      </c>
      <c r="L3" s="57" t="s">
        <v>12</v>
      </c>
      <c r="M3" s="58" t="s">
        <v>13</v>
      </c>
      <c r="N3" s="59" t="s">
        <v>182</v>
      </c>
      <c r="O3" s="57" t="s">
        <v>15</v>
      </c>
      <c r="P3" s="60" t="s">
        <v>16</v>
      </c>
      <c r="Q3" s="25" t="s">
        <v>17</v>
      </c>
      <c r="R3" s="5" t="s">
        <v>18</v>
      </c>
      <c r="S3" s="26" t="s">
        <v>45</v>
      </c>
    </row>
    <row r="4" spans="1:19" ht="15" customHeight="1" thickBot="1" x14ac:dyDescent="0.35">
      <c r="A4" s="37">
        <f>A3+1</f>
        <v>1</v>
      </c>
      <c r="B4" s="37" t="str">
        <f>D4</f>
        <v>Asset Name</v>
      </c>
      <c r="C4" s="189" t="str">
        <f ca="1">OFFSET($D4,0,1,1,1)</f>
        <v>Condition ALOS #1</v>
      </c>
      <c r="D4" s="382" t="s">
        <v>71</v>
      </c>
      <c r="E4" s="33" t="s">
        <v>72</v>
      </c>
      <c r="F4" s="6"/>
      <c r="G4" s="7"/>
      <c r="H4" s="7"/>
      <c r="I4" s="7"/>
      <c r="J4" s="8"/>
      <c r="K4" s="221">
        <f>SUM(F4:J4)</f>
        <v>0</v>
      </c>
      <c r="L4" s="384"/>
      <c r="M4" s="385"/>
      <c r="N4" s="385"/>
      <c r="O4" s="385"/>
      <c r="P4" s="385"/>
      <c r="Q4" s="385"/>
      <c r="R4" s="385"/>
      <c r="S4" s="386"/>
    </row>
    <row r="5" spans="1:19" ht="15" thickBot="1" x14ac:dyDescent="0.35">
      <c r="A5" s="37">
        <f>A4+1</f>
        <v>2</v>
      </c>
      <c r="B5" s="37" t="str">
        <f>B4</f>
        <v>Asset Name</v>
      </c>
      <c r="C5" s="189" t="str">
        <f ca="1">IF(D5="",C4,E5)</f>
        <v>Condition ALOS #1</v>
      </c>
      <c r="D5" s="383"/>
      <c r="E5" s="364"/>
      <c r="F5" s="364"/>
      <c r="G5" s="364"/>
      <c r="H5" s="364"/>
      <c r="I5" s="364"/>
      <c r="J5" s="364"/>
      <c r="K5" s="365"/>
      <c r="L5" s="61"/>
      <c r="M5" s="276">
        <f>L5*K4</f>
        <v>0</v>
      </c>
      <c r="N5" s="62"/>
      <c r="O5" s="63"/>
      <c r="P5" s="277">
        <f>K4*O5</f>
        <v>0</v>
      </c>
      <c r="Q5" s="226" t="str">
        <f>IF(OR(N5="",O5=""),"",IF(P5,(M5/P5)-1,""))</f>
        <v/>
      </c>
      <c r="R5" s="27"/>
      <c r="S5" s="278" t="str">
        <f>IF((P5-M5),R5/(P5-M5),"")</f>
        <v/>
      </c>
    </row>
    <row r="6" spans="1:19" ht="15" thickBot="1" x14ac:dyDescent="0.35">
      <c r="A6" s="37">
        <f t="shared" ref="A6:A18" si="1">A5+1</f>
        <v>3</v>
      </c>
      <c r="B6" s="37" t="str">
        <f t="shared" ref="B6:B18" si="2">B5</f>
        <v>Asset Name</v>
      </c>
      <c r="C6" s="189" t="str">
        <f t="shared" ref="C6:C18" ca="1" si="3">IF(D6="",C5,E6)</f>
        <v>Condition ALOS #1</v>
      </c>
      <c r="D6" s="383"/>
      <c r="E6" s="33" t="s">
        <v>73</v>
      </c>
      <c r="F6" s="6"/>
      <c r="G6" s="7"/>
      <c r="H6" s="7"/>
      <c r="I6" s="7"/>
      <c r="J6" s="8"/>
      <c r="K6" s="221">
        <f>SUM(F6:J6)</f>
        <v>0</v>
      </c>
      <c r="L6" s="384"/>
      <c r="M6" s="385"/>
      <c r="N6" s="385"/>
      <c r="O6" s="385"/>
      <c r="P6" s="385"/>
      <c r="Q6" s="385"/>
      <c r="R6" s="385"/>
      <c r="S6" s="386"/>
    </row>
    <row r="7" spans="1:19" ht="15" thickBot="1" x14ac:dyDescent="0.35">
      <c r="A7" s="37">
        <f t="shared" si="1"/>
        <v>4</v>
      </c>
      <c r="B7" s="37" t="str">
        <f t="shared" si="2"/>
        <v>Asset Name</v>
      </c>
      <c r="C7" s="189" t="str">
        <f t="shared" ca="1" si="3"/>
        <v>Condition ALOS #1</v>
      </c>
      <c r="D7" s="383"/>
      <c r="E7" s="364"/>
      <c r="F7" s="364"/>
      <c r="G7" s="364"/>
      <c r="H7" s="364"/>
      <c r="I7" s="364"/>
      <c r="J7" s="364"/>
      <c r="K7" s="365"/>
      <c r="L7" s="64"/>
      <c r="M7" s="276">
        <f>L7*K6</f>
        <v>0</v>
      </c>
      <c r="N7" s="62"/>
      <c r="O7" s="63"/>
      <c r="P7" s="277">
        <f>K6*O7</f>
        <v>0</v>
      </c>
      <c r="Q7" s="226" t="str">
        <f>IF(OR(N7="",O7=""),"",IF(P7,(M7/P7)-1,""))</f>
        <v/>
      </c>
      <c r="R7" s="27"/>
      <c r="S7" s="278" t="str">
        <f>IF((P7-M7),R7/(P7-M7),"")</f>
        <v/>
      </c>
    </row>
    <row r="8" spans="1:19" ht="15" thickBot="1" x14ac:dyDescent="0.35">
      <c r="A8" s="37">
        <f t="shared" si="1"/>
        <v>5</v>
      </c>
      <c r="B8" s="37" t="str">
        <f t="shared" si="2"/>
        <v>Asset Name</v>
      </c>
      <c r="C8" s="189" t="str">
        <f t="shared" ca="1" si="3"/>
        <v>Condition ALOS #1</v>
      </c>
      <c r="D8" s="383"/>
      <c r="E8" s="33" t="s">
        <v>184</v>
      </c>
      <c r="F8" s="6"/>
      <c r="G8" s="7"/>
      <c r="H8" s="7"/>
      <c r="I8" s="7"/>
      <c r="J8" s="8"/>
      <c r="K8" s="221">
        <f>SUM(F8:J8)</f>
        <v>0</v>
      </c>
      <c r="L8" s="384"/>
      <c r="M8" s="385"/>
      <c r="N8" s="385"/>
      <c r="O8" s="385"/>
      <c r="P8" s="385"/>
      <c r="Q8" s="385"/>
      <c r="R8" s="385"/>
      <c r="S8" s="386"/>
    </row>
    <row r="9" spans="1:19" ht="15" thickBot="1" x14ac:dyDescent="0.35">
      <c r="A9" s="37">
        <f t="shared" si="1"/>
        <v>6</v>
      </c>
      <c r="B9" s="37" t="str">
        <f t="shared" si="2"/>
        <v>Asset Name</v>
      </c>
      <c r="C9" s="189" t="str">
        <f t="shared" ca="1" si="3"/>
        <v>Condition ALOS #1</v>
      </c>
      <c r="D9" s="383"/>
      <c r="E9" s="364"/>
      <c r="F9" s="364"/>
      <c r="G9" s="364"/>
      <c r="H9" s="364"/>
      <c r="I9" s="364"/>
      <c r="J9" s="364"/>
      <c r="K9" s="365"/>
      <c r="L9" s="64"/>
      <c r="M9" s="276">
        <f>L9*K8</f>
        <v>0</v>
      </c>
      <c r="N9" s="62"/>
      <c r="O9" s="63"/>
      <c r="P9" s="277">
        <f>K8*O9</f>
        <v>0</v>
      </c>
      <c r="Q9" s="226" t="str">
        <f>IF(OR(N9="",O9=""),"",IF(P9,(M9/P9)-1,""))</f>
        <v/>
      </c>
      <c r="R9" s="27"/>
      <c r="S9" s="278" t="str">
        <f>IF((P9-M9),R9/(P9-M9),"")</f>
        <v/>
      </c>
    </row>
    <row r="10" spans="1:19" ht="15" thickBot="1" x14ac:dyDescent="0.35">
      <c r="A10" s="37">
        <f t="shared" si="1"/>
        <v>7</v>
      </c>
      <c r="B10" s="37" t="str">
        <f t="shared" si="2"/>
        <v>Asset Name</v>
      </c>
      <c r="C10" s="189" t="str">
        <f t="shared" ca="1" si="3"/>
        <v>Condition ALOS #1</v>
      </c>
      <c r="D10" s="383"/>
      <c r="E10" s="391" t="s">
        <v>46</v>
      </c>
      <c r="F10" s="391"/>
      <c r="G10" s="391"/>
      <c r="H10" s="391"/>
      <c r="I10" s="391"/>
      <c r="J10" s="391"/>
      <c r="K10" s="392"/>
      <c r="L10" s="154"/>
      <c r="M10" s="279">
        <f>IFERROR((M5+M7+M9)/((M5&lt;&gt;0)+(M7&lt;&gt;0)+(M9&lt;&gt;0)),0)</f>
        <v>0</v>
      </c>
      <c r="N10" s="389"/>
      <c r="O10" s="390"/>
      <c r="P10" s="280">
        <f>IFERROR((P5+P7+P9)/((P5&lt;&gt;0)+(P7&lt;&gt;0)+(P9&lt;&gt;0)),0)</f>
        <v>0</v>
      </c>
      <c r="Q10" s="281" t="str">
        <f>IF(P10,(M10/P10)-1,"")</f>
        <v/>
      </c>
      <c r="R10" s="282">
        <f>SUM(R5,R7,R9)</f>
        <v>0</v>
      </c>
      <c r="S10" s="283" t="str">
        <f>IF((P10-M10),R10/(P10-M10),"")</f>
        <v/>
      </c>
    </row>
    <row r="11" spans="1:19" ht="15" thickBot="1" x14ac:dyDescent="0.35">
      <c r="A11" s="37">
        <f t="shared" si="1"/>
        <v>8</v>
      </c>
      <c r="B11" s="37" t="str">
        <f t="shared" si="2"/>
        <v>Asset Name</v>
      </c>
      <c r="C11" s="189" t="str">
        <f t="shared" ca="1" si="3"/>
        <v>Condition ALOS #1</v>
      </c>
      <c r="D11" s="383"/>
      <c r="E11" s="34" t="s">
        <v>28</v>
      </c>
      <c r="F11" s="6"/>
      <c r="G11" s="7"/>
      <c r="H11" s="7"/>
      <c r="I11" s="7"/>
      <c r="J11" s="8"/>
      <c r="K11" s="221">
        <f>SUM(F11:J11)</f>
        <v>0</v>
      </c>
      <c r="L11" s="361"/>
      <c r="M11" s="362"/>
      <c r="N11" s="362"/>
      <c r="O11" s="362"/>
      <c r="P11" s="362"/>
      <c r="Q11" s="362"/>
      <c r="R11" s="362"/>
      <c r="S11" s="363"/>
    </row>
    <row r="12" spans="1:19" ht="15" thickBot="1" x14ac:dyDescent="0.35">
      <c r="A12" s="37">
        <f t="shared" si="1"/>
        <v>9</v>
      </c>
      <c r="B12" s="37" t="str">
        <f t="shared" si="2"/>
        <v>Asset Name</v>
      </c>
      <c r="C12" s="189" t="str">
        <f t="shared" ca="1" si="3"/>
        <v>Condition ALOS #1</v>
      </c>
      <c r="D12" s="383"/>
      <c r="E12" s="364"/>
      <c r="F12" s="364"/>
      <c r="G12" s="364"/>
      <c r="H12" s="364"/>
      <c r="I12" s="364"/>
      <c r="J12" s="364"/>
      <c r="K12" s="365"/>
      <c r="L12" s="67"/>
      <c r="M12" s="231">
        <f>L12*K11</f>
        <v>0</v>
      </c>
      <c r="N12" s="62"/>
      <c r="O12" s="63"/>
      <c r="P12" s="277">
        <f>K11*O12</f>
        <v>0</v>
      </c>
      <c r="Q12" s="226" t="str">
        <f>IF(OR(N12="",O12=""),"",IF(P12,(M12/P12)-1,""))</f>
        <v/>
      </c>
      <c r="R12" s="27"/>
      <c r="S12" s="278" t="str">
        <f>IF((P12-M12),R12/(P12-M12),"")</f>
        <v/>
      </c>
    </row>
    <row r="13" spans="1:19" ht="15" thickBot="1" x14ac:dyDescent="0.35">
      <c r="A13" s="37">
        <f t="shared" si="1"/>
        <v>10</v>
      </c>
      <c r="B13" s="37" t="str">
        <f t="shared" si="2"/>
        <v>Asset Name</v>
      </c>
      <c r="C13" s="189" t="str">
        <f t="shared" ca="1" si="3"/>
        <v>Condition ALOS #1</v>
      </c>
      <c r="D13" s="383"/>
      <c r="E13" s="34" t="s">
        <v>30</v>
      </c>
      <c r="F13" s="6"/>
      <c r="G13" s="7"/>
      <c r="H13" s="7"/>
      <c r="I13" s="7"/>
      <c r="J13" s="8"/>
      <c r="K13" s="221">
        <f>SUM(F13:J13)</f>
        <v>0</v>
      </c>
      <c r="L13" s="65"/>
      <c r="M13" s="66"/>
      <c r="N13" s="66"/>
      <c r="O13" s="66"/>
      <c r="P13" s="66"/>
      <c r="Q13" s="54"/>
      <c r="R13" s="54"/>
      <c r="S13" s="55"/>
    </row>
    <row r="14" spans="1:19" ht="15" thickBot="1" x14ac:dyDescent="0.35">
      <c r="A14" s="37">
        <f t="shared" si="1"/>
        <v>11</v>
      </c>
      <c r="B14" s="37" t="str">
        <f t="shared" si="2"/>
        <v>Asset Name</v>
      </c>
      <c r="C14" s="189" t="str">
        <f t="shared" ca="1" si="3"/>
        <v>Condition ALOS #1</v>
      </c>
      <c r="D14" s="383"/>
      <c r="E14" s="364"/>
      <c r="F14" s="364"/>
      <c r="G14" s="364"/>
      <c r="H14" s="364"/>
      <c r="I14" s="364"/>
      <c r="J14" s="364"/>
      <c r="K14" s="365"/>
      <c r="L14" s="67"/>
      <c r="M14" s="231">
        <f>L14*K13</f>
        <v>0</v>
      </c>
      <c r="N14" s="62"/>
      <c r="O14" s="63"/>
      <c r="P14" s="277">
        <f>K13*O14</f>
        <v>0</v>
      </c>
      <c r="Q14" s="226" t="str">
        <f>IF(OR(N14="",O14=""),"",IF(P14,(M14/P14)-1,""))</f>
        <v/>
      </c>
      <c r="R14" s="27"/>
      <c r="S14" s="278" t="str">
        <f>IF((P14-M14),R14/(P14-M14),"")</f>
        <v/>
      </c>
    </row>
    <row r="15" spans="1:19" ht="15" thickBot="1" x14ac:dyDescent="0.35">
      <c r="A15" s="37">
        <f t="shared" si="1"/>
        <v>12</v>
      </c>
      <c r="B15" s="37" t="str">
        <f t="shared" si="2"/>
        <v>Asset Name</v>
      </c>
      <c r="C15" s="189" t="str">
        <f t="shared" ca="1" si="3"/>
        <v>Condition ALOS #1</v>
      </c>
      <c r="D15" s="383"/>
      <c r="E15" s="34" t="s">
        <v>32</v>
      </c>
      <c r="F15" s="6"/>
      <c r="G15" s="7"/>
      <c r="H15" s="7"/>
      <c r="I15" s="7"/>
      <c r="J15" s="8"/>
      <c r="K15" s="221">
        <f>SUM(F15:J15)</f>
        <v>0</v>
      </c>
      <c r="L15" s="361"/>
      <c r="M15" s="362"/>
      <c r="N15" s="362"/>
      <c r="O15" s="362"/>
      <c r="P15" s="362"/>
      <c r="Q15" s="362"/>
      <c r="R15" s="362"/>
      <c r="S15" s="363"/>
    </row>
    <row r="16" spans="1:19" ht="15" thickBot="1" x14ac:dyDescent="0.35">
      <c r="A16" s="37">
        <f t="shared" si="1"/>
        <v>13</v>
      </c>
      <c r="B16" s="37" t="str">
        <f t="shared" si="2"/>
        <v>Asset Name</v>
      </c>
      <c r="C16" s="189" t="str">
        <f t="shared" ca="1" si="3"/>
        <v>Condition ALOS #1</v>
      </c>
      <c r="D16" s="383"/>
      <c r="E16" s="364"/>
      <c r="F16" s="364"/>
      <c r="G16" s="364"/>
      <c r="H16" s="364"/>
      <c r="I16" s="364"/>
      <c r="J16" s="364"/>
      <c r="K16" s="365"/>
      <c r="L16" s="67"/>
      <c r="M16" s="231">
        <f>L16*K15</f>
        <v>0</v>
      </c>
      <c r="N16" s="62"/>
      <c r="O16" s="63"/>
      <c r="P16" s="277">
        <f>K15*O16</f>
        <v>0</v>
      </c>
      <c r="Q16" s="226" t="str">
        <f>IF(OR(N16="",O16=""),"",IF(P16,(M16/P16)-1,""))</f>
        <v/>
      </c>
      <c r="R16" s="27"/>
      <c r="S16" s="278" t="str">
        <f>IF((P16-M16),R16/(P16-M16),"")</f>
        <v/>
      </c>
    </row>
    <row r="17" spans="1:19" ht="15" thickBot="1" x14ac:dyDescent="0.35">
      <c r="A17" s="37">
        <f t="shared" si="1"/>
        <v>14</v>
      </c>
      <c r="B17" s="37" t="str">
        <f t="shared" si="2"/>
        <v>Asset Name</v>
      </c>
      <c r="C17" s="189" t="str">
        <f t="shared" ca="1" si="3"/>
        <v>Condition ALOS #1</v>
      </c>
      <c r="D17" s="383"/>
      <c r="E17" s="34" t="s">
        <v>34</v>
      </c>
      <c r="F17" s="6"/>
      <c r="G17" s="7"/>
      <c r="H17" s="7"/>
      <c r="I17" s="7"/>
      <c r="J17" s="8"/>
      <c r="K17" s="221">
        <f>SUM(F17:J17)</f>
        <v>0</v>
      </c>
      <c r="L17" s="361"/>
      <c r="M17" s="362"/>
      <c r="N17" s="362"/>
      <c r="O17" s="362"/>
      <c r="P17" s="362"/>
      <c r="Q17" s="362"/>
      <c r="R17" s="362"/>
      <c r="S17" s="363"/>
    </row>
    <row r="18" spans="1:19" ht="15" thickBot="1" x14ac:dyDescent="0.35">
      <c r="A18" s="37">
        <f t="shared" si="1"/>
        <v>15</v>
      </c>
      <c r="B18" s="37" t="str">
        <f t="shared" si="2"/>
        <v>Asset Name</v>
      </c>
      <c r="C18" s="189" t="str">
        <f t="shared" ca="1" si="3"/>
        <v>Condition ALOS #1</v>
      </c>
      <c r="D18" s="383"/>
      <c r="E18" s="364"/>
      <c r="F18" s="364"/>
      <c r="G18" s="364"/>
      <c r="H18" s="364"/>
      <c r="I18" s="364"/>
      <c r="J18" s="364"/>
      <c r="K18" s="365"/>
      <c r="L18" s="67"/>
      <c r="M18" s="231">
        <f>L18*K17</f>
        <v>0</v>
      </c>
      <c r="N18" s="68"/>
      <c r="O18" s="69"/>
      <c r="P18" s="277">
        <f>K17*O18</f>
        <v>0</v>
      </c>
      <c r="Q18" s="248" t="str">
        <f>IF(OR(N18="",O18=""),"",IF(P18,(M18/P18)-1,""))</f>
        <v/>
      </c>
      <c r="R18" s="28"/>
      <c r="S18" s="278" t="str">
        <f>IF((P18-M18),R18/(P18-M18),"")</f>
        <v/>
      </c>
    </row>
    <row r="19" spans="1:19" ht="15" thickBot="1" x14ac:dyDescent="0.35">
      <c r="A19" s="37">
        <f t="shared" ref="A19:A32" si="4">A18+1</f>
        <v>16</v>
      </c>
      <c r="B19" s="37" t="str">
        <f t="shared" ref="B19:B32" si="5">B18</f>
        <v>Asset Name</v>
      </c>
      <c r="C19" s="189" t="str">
        <f t="shared" ref="C19:C32" ca="1" si="6">IF(D19="",C18,E19)</f>
        <v>Condition ALOS #1</v>
      </c>
      <c r="D19" s="383"/>
      <c r="E19" s="34" t="s">
        <v>191</v>
      </c>
      <c r="F19" s="6"/>
      <c r="G19" s="7"/>
      <c r="H19" s="7"/>
      <c r="I19" s="7"/>
      <c r="J19" s="8"/>
      <c r="K19" s="221">
        <f>SUM(F19:J19)</f>
        <v>0</v>
      </c>
      <c r="L19" s="361"/>
      <c r="M19" s="362"/>
      <c r="N19" s="362"/>
      <c r="O19" s="362"/>
      <c r="P19" s="362"/>
      <c r="Q19" s="362"/>
      <c r="R19" s="362"/>
      <c r="S19" s="363"/>
    </row>
    <row r="20" spans="1:19" ht="15" thickBot="1" x14ac:dyDescent="0.35">
      <c r="A20" s="37">
        <f t="shared" si="4"/>
        <v>17</v>
      </c>
      <c r="B20" s="37" t="str">
        <f t="shared" si="5"/>
        <v>Asset Name</v>
      </c>
      <c r="C20" s="189" t="str">
        <f t="shared" ca="1" si="6"/>
        <v>Condition ALOS #1</v>
      </c>
      <c r="D20" s="383"/>
      <c r="E20" s="364"/>
      <c r="F20" s="364"/>
      <c r="G20" s="364"/>
      <c r="H20" s="364"/>
      <c r="I20" s="364"/>
      <c r="J20" s="364"/>
      <c r="K20" s="365"/>
      <c r="L20" s="67"/>
      <c r="M20" s="231">
        <f>L20*K19</f>
        <v>0</v>
      </c>
      <c r="N20" s="62"/>
      <c r="O20" s="63"/>
      <c r="P20" s="277">
        <f>K19*O20</f>
        <v>0</v>
      </c>
      <c r="Q20" s="226" t="str">
        <f>IF(OR(N20="",O20=""),"",IF(P20,(M20/P20)-1,""))</f>
        <v/>
      </c>
      <c r="R20" s="27"/>
      <c r="S20" s="278" t="str">
        <f>IF((P20-M20),R20/(P20-M20),"")</f>
        <v/>
      </c>
    </row>
    <row r="21" spans="1:19" ht="15" thickBot="1" x14ac:dyDescent="0.35">
      <c r="A21" s="37">
        <f t="shared" si="4"/>
        <v>18</v>
      </c>
      <c r="B21" s="37" t="str">
        <f t="shared" si="5"/>
        <v>Asset Name</v>
      </c>
      <c r="C21" s="189" t="str">
        <f t="shared" ca="1" si="6"/>
        <v>Condition ALOS #1</v>
      </c>
      <c r="D21" s="383"/>
      <c r="E21" s="34" t="s">
        <v>193</v>
      </c>
      <c r="F21" s="6"/>
      <c r="G21" s="7"/>
      <c r="H21" s="7"/>
      <c r="I21" s="7"/>
      <c r="J21" s="8"/>
      <c r="K21" s="221">
        <f>SUM(F21:J21)</f>
        <v>0</v>
      </c>
      <c r="L21" s="65"/>
      <c r="M21" s="66"/>
      <c r="N21" s="66"/>
      <c r="O21" s="66"/>
      <c r="P21" s="66"/>
      <c r="Q21" s="54"/>
      <c r="R21" s="54"/>
      <c r="S21" s="55"/>
    </row>
    <row r="22" spans="1:19" ht="15" thickBot="1" x14ac:dyDescent="0.35">
      <c r="A22" s="37">
        <f t="shared" si="4"/>
        <v>19</v>
      </c>
      <c r="B22" s="37" t="str">
        <f t="shared" si="5"/>
        <v>Asset Name</v>
      </c>
      <c r="C22" s="189" t="str">
        <f t="shared" ca="1" si="6"/>
        <v>Condition ALOS #1</v>
      </c>
      <c r="D22" s="383"/>
      <c r="E22" s="364"/>
      <c r="F22" s="364"/>
      <c r="G22" s="364"/>
      <c r="H22" s="364"/>
      <c r="I22" s="364"/>
      <c r="J22" s="364"/>
      <c r="K22" s="365"/>
      <c r="L22" s="67"/>
      <c r="M22" s="231">
        <f>L22*K21</f>
        <v>0</v>
      </c>
      <c r="N22" s="62"/>
      <c r="O22" s="63"/>
      <c r="P22" s="277">
        <f>K21*O22</f>
        <v>0</v>
      </c>
      <c r="Q22" s="226" t="str">
        <f>IF(OR(N22="",O22=""),"",IF(P22,(M22/P22)-1,""))</f>
        <v/>
      </c>
      <c r="R22" s="27"/>
      <c r="S22" s="278" t="str">
        <f>IF((P22-M22),R22/(P22-M22),"")</f>
        <v/>
      </c>
    </row>
    <row r="23" spans="1:19" ht="15" thickBot="1" x14ac:dyDescent="0.35">
      <c r="A23" s="37">
        <f t="shared" si="4"/>
        <v>20</v>
      </c>
      <c r="B23" s="37" t="str">
        <f t="shared" si="5"/>
        <v>Asset Name</v>
      </c>
      <c r="C23" s="189" t="str">
        <f t="shared" ca="1" si="6"/>
        <v>Condition ALOS #1</v>
      </c>
      <c r="D23" s="383"/>
      <c r="E23" s="34" t="s">
        <v>195</v>
      </c>
      <c r="F23" s="6"/>
      <c r="G23" s="7"/>
      <c r="H23" s="7"/>
      <c r="I23" s="7"/>
      <c r="J23" s="8"/>
      <c r="K23" s="221">
        <f>SUM(F23:J23)</f>
        <v>0</v>
      </c>
      <c r="L23" s="361"/>
      <c r="M23" s="362"/>
      <c r="N23" s="362"/>
      <c r="O23" s="362"/>
      <c r="P23" s="362"/>
      <c r="Q23" s="362"/>
      <c r="R23" s="362"/>
      <c r="S23" s="363"/>
    </row>
    <row r="24" spans="1:19" ht="15" thickBot="1" x14ac:dyDescent="0.35">
      <c r="A24" s="37">
        <f t="shared" si="4"/>
        <v>21</v>
      </c>
      <c r="B24" s="37" t="str">
        <f t="shared" si="5"/>
        <v>Asset Name</v>
      </c>
      <c r="C24" s="189" t="str">
        <f t="shared" ca="1" si="6"/>
        <v>Condition ALOS #1</v>
      </c>
      <c r="D24" s="383"/>
      <c r="E24" s="364"/>
      <c r="F24" s="364"/>
      <c r="G24" s="364"/>
      <c r="H24" s="364"/>
      <c r="I24" s="364"/>
      <c r="J24" s="364"/>
      <c r="K24" s="365"/>
      <c r="L24" s="67"/>
      <c r="M24" s="231">
        <f>L24*K23</f>
        <v>0</v>
      </c>
      <c r="N24" s="62"/>
      <c r="O24" s="63"/>
      <c r="P24" s="277">
        <f>K23*O24</f>
        <v>0</v>
      </c>
      <c r="Q24" s="226" t="str">
        <f>IF(OR(N24="",O24=""),"",IF(P24,(M24/P24)-1,""))</f>
        <v/>
      </c>
      <c r="R24" s="27"/>
      <c r="S24" s="278" t="str">
        <f>IF((P24-M24),R24/(P24-M24),"")</f>
        <v/>
      </c>
    </row>
    <row r="25" spans="1:19" ht="15" thickBot="1" x14ac:dyDescent="0.35">
      <c r="A25" s="37">
        <f t="shared" si="4"/>
        <v>22</v>
      </c>
      <c r="B25" s="37" t="str">
        <f t="shared" si="5"/>
        <v>Asset Name</v>
      </c>
      <c r="C25" s="189" t="str">
        <f t="shared" ca="1" si="6"/>
        <v>Condition ALOS #1</v>
      </c>
      <c r="D25" s="383"/>
      <c r="E25" s="34" t="s">
        <v>197</v>
      </c>
      <c r="F25" s="6"/>
      <c r="G25" s="7"/>
      <c r="H25" s="7"/>
      <c r="I25" s="7"/>
      <c r="J25" s="8"/>
      <c r="K25" s="221">
        <f>SUM(F25:J25)</f>
        <v>0</v>
      </c>
      <c r="L25" s="361"/>
      <c r="M25" s="362"/>
      <c r="N25" s="362"/>
      <c r="O25" s="362"/>
      <c r="P25" s="362"/>
      <c r="Q25" s="362"/>
      <c r="R25" s="362"/>
      <c r="S25" s="363"/>
    </row>
    <row r="26" spans="1:19" ht="15" thickBot="1" x14ac:dyDescent="0.35">
      <c r="A26" s="37">
        <f t="shared" si="4"/>
        <v>23</v>
      </c>
      <c r="B26" s="37" t="str">
        <f t="shared" si="5"/>
        <v>Asset Name</v>
      </c>
      <c r="C26" s="189" t="str">
        <f t="shared" ca="1" si="6"/>
        <v>Condition ALOS #1</v>
      </c>
      <c r="D26" s="383"/>
      <c r="E26" s="364"/>
      <c r="F26" s="364"/>
      <c r="G26" s="364"/>
      <c r="H26" s="364"/>
      <c r="I26" s="364"/>
      <c r="J26" s="364"/>
      <c r="K26" s="365"/>
      <c r="L26" s="67"/>
      <c r="M26" s="231">
        <f>L26*K25</f>
        <v>0</v>
      </c>
      <c r="N26" s="68"/>
      <c r="O26" s="69"/>
      <c r="P26" s="277">
        <f>K25*O26</f>
        <v>0</v>
      </c>
      <c r="Q26" s="248" t="str">
        <f>IF(OR(N26="",O26=""),"",IF(P26,(M26/P26)-1,""))</f>
        <v/>
      </c>
      <c r="R26" s="28"/>
      <c r="S26" s="278" t="str">
        <f>IF((P26-M26),R26/(P26-M26),"")</f>
        <v/>
      </c>
    </row>
    <row r="27" spans="1:19" ht="15" thickBot="1" x14ac:dyDescent="0.35">
      <c r="A27" s="37">
        <f t="shared" si="4"/>
        <v>24</v>
      </c>
      <c r="B27" s="37" t="str">
        <f t="shared" si="5"/>
        <v>Asset Name</v>
      </c>
      <c r="C27" s="189" t="str">
        <f t="shared" ca="1" si="6"/>
        <v>Condition ALOS #1</v>
      </c>
      <c r="D27" s="383"/>
      <c r="E27" s="34" t="s">
        <v>199</v>
      </c>
      <c r="F27" s="6"/>
      <c r="G27" s="7"/>
      <c r="H27" s="7"/>
      <c r="I27" s="7"/>
      <c r="J27" s="8"/>
      <c r="K27" s="221">
        <f>SUM(F27:J27)</f>
        <v>0</v>
      </c>
      <c r="L27" s="361"/>
      <c r="M27" s="362"/>
      <c r="N27" s="362"/>
      <c r="O27" s="362"/>
      <c r="P27" s="362"/>
      <c r="Q27" s="362"/>
      <c r="R27" s="362"/>
      <c r="S27" s="363"/>
    </row>
    <row r="28" spans="1:19" ht="15" thickBot="1" x14ac:dyDescent="0.35">
      <c r="A28" s="37">
        <f t="shared" si="4"/>
        <v>25</v>
      </c>
      <c r="B28" s="37" t="str">
        <f t="shared" si="5"/>
        <v>Asset Name</v>
      </c>
      <c r="C28" s="189" t="str">
        <f t="shared" ca="1" si="6"/>
        <v>Condition ALOS #1</v>
      </c>
      <c r="D28" s="383"/>
      <c r="E28" s="364"/>
      <c r="F28" s="364"/>
      <c r="G28" s="364"/>
      <c r="H28" s="364"/>
      <c r="I28" s="364"/>
      <c r="J28" s="364"/>
      <c r="K28" s="365"/>
      <c r="L28" s="67"/>
      <c r="M28" s="231">
        <f>L28*K27</f>
        <v>0</v>
      </c>
      <c r="N28" s="62"/>
      <c r="O28" s="63"/>
      <c r="P28" s="277">
        <f>K27*O28</f>
        <v>0</v>
      </c>
      <c r="Q28" s="226" t="str">
        <f>IF(OR(N28="",O28=""),"",IF(P28,(M28/P28)-1,""))</f>
        <v/>
      </c>
      <c r="R28" s="27"/>
      <c r="S28" s="278" t="str">
        <f>IF((P28-M28),R28/(P28-M28),"")</f>
        <v/>
      </c>
    </row>
    <row r="29" spans="1:19" ht="15" thickBot="1" x14ac:dyDescent="0.35">
      <c r="A29" s="37">
        <f t="shared" si="4"/>
        <v>26</v>
      </c>
      <c r="B29" s="37" t="str">
        <f t="shared" si="5"/>
        <v>Asset Name</v>
      </c>
      <c r="C29" s="189" t="str">
        <f t="shared" ca="1" si="6"/>
        <v>Condition ALOS #1</v>
      </c>
      <c r="D29" s="383"/>
      <c r="E29" s="34" t="s">
        <v>201</v>
      </c>
      <c r="F29" s="6"/>
      <c r="G29" s="7"/>
      <c r="H29" s="7"/>
      <c r="I29" s="7"/>
      <c r="J29" s="8"/>
      <c r="K29" s="221">
        <f>SUM(F29:J29)</f>
        <v>0</v>
      </c>
      <c r="L29" s="65"/>
      <c r="M29" s="66"/>
      <c r="N29" s="66"/>
      <c r="O29" s="66"/>
      <c r="P29" s="66"/>
      <c r="Q29" s="54"/>
      <c r="R29" s="54"/>
      <c r="S29" s="55"/>
    </row>
    <row r="30" spans="1:19" ht="15" thickBot="1" x14ac:dyDescent="0.35">
      <c r="A30" s="37">
        <f t="shared" si="4"/>
        <v>27</v>
      </c>
      <c r="B30" s="37" t="str">
        <f t="shared" si="5"/>
        <v>Asset Name</v>
      </c>
      <c r="C30" s="189" t="str">
        <f t="shared" ca="1" si="6"/>
        <v>Condition ALOS #1</v>
      </c>
      <c r="D30" s="383"/>
      <c r="E30" s="364"/>
      <c r="F30" s="364"/>
      <c r="G30" s="364"/>
      <c r="H30" s="364"/>
      <c r="I30" s="364"/>
      <c r="J30" s="364"/>
      <c r="K30" s="365"/>
      <c r="L30" s="67"/>
      <c r="M30" s="231">
        <f>L30*K29</f>
        <v>0</v>
      </c>
      <c r="N30" s="62"/>
      <c r="O30" s="63"/>
      <c r="P30" s="277">
        <f>K29*O30</f>
        <v>0</v>
      </c>
      <c r="Q30" s="226" t="str">
        <f>IF(OR(N30="",O30=""),"",IF(P30,(M30/P30)-1,""))</f>
        <v/>
      </c>
      <c r="R30" s="27"/>
      <c r="S30" s="278" t="str">
        <f>IF((P30-M30),R30/(P30-M30),"")</f>
        <v/>
      </c>
    </row>
    <row r="31" spans="1:19" ht="15" thickBot="1" x14ac:dyDescent="0.35">
      <c r="A31" s="37">
        <f t="shared" si="4"/>
        <v>28</v>
      </c>
      <c r="B31" s="37" t="str">
        <f t="shared" si="5"/>
        <v>Asset Name</v>
      </c>
      <c r="C31" s="189" t="str">
        <f t="shared" ca="1" si="6"/>
        <v>Condition ALOS #1</v>
      </c>
      <c r="D31" s="383"/>
      <c r="E31" s="34" t="s">
        <v>203</v>
      </c>
      <c r="F31" s="6"/>
      <c r="G31" s="7"/>
      <c r="H31" s="7"/>
      <c r="I31" s="7"/>
      <c r="J31" s="8"/>
      <c r="K31" s="221">
        <f>SUM(F31:J31)</f>
        <v>0</v>
      </c>
      <c r="L31" s="361"/>
      <c r="M31" s="362"/>
      <c r="N31" s="362"/>
      <c r="O31" s="362"/>
      <c r="P31" s="362"/>
      <c r="Q31" s="362"/>
      <c r="R31" s="362"/>
      <c r="S31" s="363"/>
    </row>
    <row r="32" spans="1:19" ht="15" thickBot="1" x14ac:dyDescent="0.35">
      <c r="A32" s="37">
        <f t="shared" si="4"/>
        <v>29</v>
      </c>
      <c r="B32" s="37" t="str">
        <f t="shared" si="5"/>
        <v>Asset Name</v>
      </c>
      <c r="C32" s="189" t="str">
        <f t="shared" ca="1" si="6"/>
        <v>Condition ALOS #1</v>
      </c>
      <c r="D32" s="383"/>
      <c r="E32" s="364"/>
      <c r="F32" s="364"/>
      <c r="G32" s="364"/>
      <c r="H32" s="364"/>
      <c r="I32" s="364"/>
      <c r="J32" s="364"/>
      <c r="K32" s="365"/>
      <c r="L32" s="67"/>
      <c r="M32" s="231">
        <f>L32*K31</f>
        <v>0</v>
      </c>
      <c r="N32" s="62"/>
      <c r="O32" s="63"/>
      <c r="P32" s="277">
        <f>K31*O32</f>
        <v>0</v>
      </c>
      <c r="Q32" s="226" t="str">
        <f>IF(OR(N32="",O32=""),"",IF(P32,(M32/P32)-1,""))</f>
        <v/>
      </c>
      <c r="R32" s="27"/>
      <c r="S32" s="278" t="str">
        <f>IF((P32-M32),R32/(P32-M32),"")</f>
        <v/>
      </c>
    </row>
    <row r="33" spans="1:26" ht="15" thickBot="1" x14ac:dyDescent="0.35">
      <c r="A33" s="37">
        <f>A32+1</f>
        <v>30</v>
      </c>
      <c r="B33" s="37" t="str">
        <f>B32</f>
        <v>Asset Name</v>
      </c>
      <c r="C33" s="189" t="str">
        <f ca="1">IF(D33="",C32,E33)</f>
        <v>Condition ALOS #1</v>
      </c>
      <c r="D33" s="383"/>
      <c r="E33" s="34" t="s">
        <v>205</v>
      </c>
      <c r="F33" s="6"/>
      <c r="G33" s="7"/>
      <c r="H33" s="7"/>
      <c r="I33" s="7"/>
      <c r="J33" s="8"/>
      <c r="K33" s="221">
        <f>SUM(F33:J33)</f>
        <v>0</v>
      </c>
      <c r="L33" s="361"/>
      <c r="M33" s="362"/>
      <c r="N33" s="362"/>
      <c r="O33" s="362"/>
      <c r="P33" s="362"/>
      <c r="Q33" s="362"/>
      <c r="R33" s="362"/>
      <c r="S33" s="363"/>
    </row>
    <row r="34" spans="1:26" ht="15" thickBot="1" x14ac:dyDescent="0.35">
      <c r="A34" s="37">
        <f t="shared" ref="A34:A43" si="7">A33+1</f>
        <v>31</v>
      </c>
      <c r="B34" s="37" t="str">
        <f t="shared" ref="B34:B43" si="8">B33</f>
        <v>Asset Name</v>
      </c>
      <c r="C34" s="189" t="str">
        <f t="shared" ref="C34:C43" ca="1" si="9">IF(D34="",C33,E34)</f>
        <v>Condition ALOS #1</v>
      </c>
      <c r="D34" s="383"/>
      <c r="E34" s="364"/>
      <c r="F34" s="364"/>
      <c r="G34" s="364"/>
      <c r="H34" s="364"/>
      <c r="I34" s="364"/>
      <c r="J34" s="364"/>
      <c r="K34" s="365"/>
      <c r="L34" s="67"/>
      <c r="M34" s="231">
        <f>L34*K33</f>
        <v>0</v>
      </c>
      <c r="N34" s="68"/>
      <c r="O34" s="69"/>
      <c r="P34" s="277">
        <f>K33*O34</f>
        <v>0</v>
      </c>
      <c r="Q34" s="248" t="str">
        <f>IF(OR(N34="",O34=""),"",IF(P34,(M34/P34)-1,""))</f>
        <v/>
      </c>
      <c r="R34" s="28"/>
      <c r="S34" s="278" t="str">
        <f>IF((P34-M34),R34/(P34-M34),"")</f>
        <v/>
      </c>
    </row>
    <row r="35" spans="1:26" ht="15" thickBot="1" x14ac:dyDescent="0.35">
      <c r="A35" s="37">
        <f t="shared" si="7"/>
        <v>32</v>
      </c>
      <c r="B35" s="37" t="str">
        <f t="shared" si="8"/>
        <v>Asset Name</v>
      </c>
      <c r="C35" s="189" t="str">
        <f t="shared" ca="1" si="9"/>
        <v>Condition ALOS #1</v>
      </c>
      <c r="D35" s="383"/>
      <c r="E35" s="34" t="s">
        <v>207</v>
      </c>
      <c r="F35" s="6"/>
      <c r="G35" s="7"/>
      <c r="H35" s="7"/>
      <c r="I35" s="7"/>
      <c r="J35" s="8"/>
      <c r="K35" s="221">
        <f>SUM(F35:J35)</f>
        <v>0</v>
      </c>
      <c r="L35" s="361"/>
      <c r="M35" s="362"/>
      <c r="N35" s="362"/>
      <c r="O35" s="362"/>
      <c r="P35" s="362"/>
      <c r="Q35" s="362"/>
      <c r="R35" s="362"/>
      <c r="S35" s="363"/>
    </row>
    <row r="36" spans="1:26" ht="15" thickBot="1" x14ac:dyDescent="0.35">
      <c r="A36" s="37">
        <f t="shared" si="7"/>
        <v>33</v>
      </c>
      <c r="B36" s="37" t="str">
        <f t="shared" si="8"/>
        <v>Asset Name</v>
      </c>
      <c r="C36" s="189" t="str">
        <f t="shared" ca="1" si="9"/>
        <v>Condition ALOS #1</v>
      </c>
      <c r="D36" s="383"/>
      <c r="E36" s="364"/>
      <c r="F36" s="364"/>
      <c r="G36" s="364"/>
      <c r="H36" s="364"/>
      <c r="I36" s="364"/>
      <c r="J36" s="364"/>
      <c r="K36" s="365"/>
      <c r="L36" s="67"/>
      <c r="M36" s="231">
        <f>L36*K35</f>
        <v>0</v>
      </c>
      <c r="N36" s="62"/>
      <c r="O36" s="63"/>
      <c r="P36" s="277">
        <f>K35*O36</f>
        <v>0</v>
      </c>
      <c r="Q36" s="226" t="str">
        <f>IF(OR(N36="",O36=""),"",IF(P36,(M36/P36)-1,""))</f>
        <v/>
      </c>
      <c r="R36" s="27"/>
      <c r="S36" s="278" t="str">
        <f>IF((P36-M36),R36/(P36-M36),"")</f>
        <v/>
      </c>
    </row>
    <row r="37" spans="1:26" ht="15" thickBot="1" x14ac:dyDescent="0.35">
      <c r="A37" s="37">
        <f t="shared" si="7"/>
        <v>34</v>
      </c>
      <c r="B37" s="37" t="str">
        <f t="shared" si="8"/>
        <v>Asset Name</v>
      </c>
      <c r="C37" s="189" t="str">
        <f t="shared" ca="1" si="9"/>
        <v>Condition ALOS #1</v>
      </c>
      <c r="D37" s="383"/>
      <c r="E37" s="34" t="s">
        <v>209</v>
      </c>
      <c r="F37" s="6"/>
      <c r="G37" s="7"/>
      <c r="H37" s="7"/>
      <c r="I37" s="7"/>
      <c r="J37" s="8"/>
      <c r="K37" s="221">
        <f>SUM(F37:J37)</f>
        <v>0</v>
      </c>
      <c r="L37" s="65"/>
      <c r="M37" s="66"/>
      <c r="N37" s="66"/>
      <c r="O37" s="66"/>
      <c r="P37" s="66"/>
      <c r="Q37" s="54"/>
      <c r="R37" s="54"/>
      <c r="S37" s="55"/>
    </row>
    <row r="38" spans="1:26" ht="15" thickBot="1" x14ac:dyDescent="0.35">
      <c r="A38" s="37">
        <f t="shared" si="7"/>
        <v>35</v>
      </c>
      <c r="B38" s="37" t="str">
        <f t="shared" si="8"/>
        <v>Asset Name</v>
      </c>
      <c r="C38" s="189" t="str">
        <f t="shared" ca="1" si="9"/>
        <v>Condition ALOS #1</v>
      </c>
      <c r="D38" s="383"/>
      <c r="E38" s="364"/>
      <c r="F38" s="364"/>
      <c r="G38" s="364"/>
      <c r="H38" s="364"/>
      <c r="I38" s="364"/>
      <c r="J38" s="364"/>
      <c r="K38" s="365"/>
      <c r="L38" s="67"/>
      <c r="M38" s="231">
        <f>L38*K37</f>
        <v>0</v>
      </c>
      <c r="N38" s="62"/>
      <c r="O38" s="63"/>
      <c r="P38" s="277">
        <f>K37*O38</f>
        <v>0</v>
      </c>
      <c r="Q38" s="226" t="str">
        <f>IF(OR(N38="",O38=""),"",IF(P38,(M38/P38)-1,""))</f>
        <v/>
      </c>
      <c r="R38" s="27"/>
      <c r="S38" s="278" t="str">
        <f>IF((P38-M38),R38/(P38-M38),"")</f>
        <v/>
      </c>
    </row>
    <row r="39" spans="1:26" ht="15" thickBot="1" x14ac:dyDescent="0.35">
      <c r="A39" s="37">
        <f t="shared" si="7"/>
        <v>36</v>
      </c>
      <c r="B39" s="37" t="str">
        <f t="shared" si="8"/>
        <v>Asset Name</v>
      </c>
      <c r="C39" s="189" t="str">
        <f t="shared" ca="1" si="9"/>
        <v>Condition ALOS #1</v>
      </c>
      <c r="D39" s="383"/>
      <c r="E39" s="34" t="s">
        <v>211</v>
      </c>
      <c r="F39" s="6"/>
      <c r="G39" s="7"/>
      <c r="H39" s="7"/>
      <c r="I39" s="7"/>
      <c r="J39" s="8"/>
      <c r="K39" s="221">
        <f>SUM(F39:J39)</f>
        <v>0</v>
      </c>
      <c r="L39" s="361"/>
      <c r="M39" s="362"/>
      <c r="N39" s="362"/>
      <c r="O39" s="362"/>
      <c r="P39" s="362"/>
      <c r="Q39" s="362"/>
      <c r="R39" s="362"/>
      <c r="S39" s="363"/>
    </row>
    <row r="40" spans="1:26" ht="15" thickBot="1" x14ac:dyDescent="0.35">
      <c r="A40" s="37">
        <f t="shared" si="7"/>
        <v>37</v>
      </c>
      <c r="B40" s="37" t="str">
        <f t="shared" si="8"/>
        <v>Asset Name</v>
      </c>
      <c r="C40" s="189" t="str">
        <f t="shared" ca="1" si="9"/>
        <v>Condition ALOS #1</v>
      </c>
      <c r="D40" s="383"/>
      <c r="E40" s="364"/>
      <c r="F40" s="364"/>
      <c r="G40" s="364"/>
      <c r="H40" s="364"/>
      <c r="I40" s="364"/>
      <c r="J40" s="364"/>
      <c r="K40" s="365"/>
      <c r="L40" s="67"/>
      <c r="M40" s="231">
        <f>L40*K39</f>
        <v>0</v>
      </c>
      <c r="N40" s="62"/>
      <c r="O40" s="63"/>
      <c r="P40" s="277">
        <f>K39*O40</f>
        <v>0</v>
      </c>
      <c r="Q40" s="226" t="str">
        <f>IF(OR(N40="",O40=""),"",IF(P40,(M40/P40)-1,""))</f>
        <v/>
      </c>
      <c r="R40" s="27"/>
      <c r="S40" s="278" t="str">
        <f>IF((P40-M40),R40/(P40-M40),"")</f>
        <v/>
      </c>
    </row>
    <row r="41" spans="1:26" ht="15" thickBot="1" x14ac:dyDescent="0.35">
      <c r="A41" s="37">
        <f t="shared" si="7"/>
        <v>38</v>
      </c>
      <c r="B41" s="37" t="str">
        <f t="shared" si="8"/>
        <v>Asset Name</v>
      </c>
      <c r="C41" s="189" t="str">
        <f t="shared" ca="1" si="9"/>
        <v>Condition ALOS #1</v>
      </c>
      <c r="D41" s="383"/>
      <c r="E41" s="34" t="s">
        <v>213</v>
      </c>
      <c r="F41" s="6"/>
      <c r="G41" s="7"/>
      <c r="H41" s="7"/>
      <c r="I41" s="7"/>
      <c r="J41" s="8"/>
      <c r="K41" s="221">
        <f>SUM(F41:J41)</f>
        <v>0</v>
      </c>
      <c r="L41" s="361"/>
      <c r="M41" s="362"/>
      <c r="N41" s="362"/>
      <c r="O41" s="362"/>
      <c r="P41" s="362"/>
      <c r="Q41" s="362"/>
      <c r="R41" s="362"/>
      <c r="S41" s="363"/>
    </row>
    <row r="42" spans="1:26" ht="15" thickBot="1" x14ac:dyDescent="0.35">
      <c r="A42" s="37">
        <f t="shared" si="7"/>
        <v>39</v>
      </c>
      <c r="B42" s="37" t="str">
        <f t="shared" si="8"/>
        <v>Asset Name</v>
      </c>
      <c r="C42" s="189" t="str">
        <f t="shared" ca="1" si="9"/>
        <v>Condition ALOS #1</v>
      </c>
      <c r="D42" s="383"/>
      <c r="E42" s="364"/>
      <c r="F42" s="364"/>
      <c r="G42" s="364"/>
      <c r="H42" s="364"/>
      <c r="I42" s="364"/>
      <c r="J42" s="364"/>
      <c r="K42" s="365"/>
      <c r="L42" s="67"/>
      <c r="M42" s="231">
        <f>L42*K41</f>
        <v>0</v>
      </c>
      <c r="N42" s="68"/>
      <c r="O42" s="69"/>
      <c r="P42" s="277">
        <f>K41*O42</f>
        <v>0</v>
      </c>
      <c r="Q42" s="248" t="str">
        <f>IF(OR(N42="",O42=""),"",IF(P42,(M42/P42)-1,""))</f>
        <v/>
      </c>
      <c r="R42" s="28"/>
      <c r="S42" s="278" t="str">
        <f>IF((P42-M42),R42/(P42-M42),"")</f>
        <v/>
      </c>
    </row>
    <row r="43" spans="1:26" ht="15" thickBot="1" x14ac:dyDescent="0.35">
      <c r="A43" s="37">
        <f t="shared" si="7"/>
        <v>40</v>
      </c>
      <c r="B43" s="37" t="str">
        <f t="shared" si="8"/>
        <v>Asset Name</v>
      </c>
      <c r="C43" s="189" t="str">
        <f t="shared" ca="1" si="9"/>
        <v>Condition ALOS #1</v>
      </c>
      <c r="D43" s="383"/>
      <c r="E43" s="387" t="s">
        <v>47</v>
      </c>
      <c r="F43" s="387"/>
      <c r="G43" s="387"/>
      <c r="H43" s="387"/>
      <c r="I43" s="387"/>
      <c r="J43" s="387"/>
      <c r="K43" s="388"/>
      <c r="L43" s="155"/>
      <c r="M43" s="284">
        <f>IFERROR((M12+M14+M16+M18+M20+M22+M24+M26+M28+M30+M32+M34+M36+M38+M40+M42)/((M12&lt;&gt;0)+(M14&lt;&gt;0)+(M16&lt;&gt;0)+(M18&lt;&gt;0)+(M20&lt;&gt;0)+(M22&lt;&gt;0)+(M24&lt;&gt;0)+(M26&lt;&gt;0)+(M28&lt;&gt;0)+(M30&lt;&gt;0)+(M32&lt;&gt;0)+(M34&lt;&gt;0)+(M36&lt;&gt;0)+(M38&lt;&gt;0)+(M40&lt;&gt;0)+(M42&lt;&gt;0)),0)</f>
        <v>0</v>
      </c>
      <c r="N43" s="389"/>
      <c r="O43" s="390"/>
      <c r="P43" s="279">
        <f>IFERROR((P12+P14+P16+P18+P20+P22+P24+P26+P28+P30+P32+P34+P36+P38+P40+P42)/((P12&lt;&gt;0)+(P14&lt;&gt;0)+(P16&lt;&gt;0)+(P18&lt;&gt;0)+(P20&lt;&gt;0)+(P22&lt;&gt;0)+(P24&lt;&gt;0)+(P26&lt;&gt;0)+(P28&lt;&gt;0)+(P30&lt;&gt;0)+(P32&lt;&gt;0)+(P34&lt;&gt;0)+(P36&lt;&gt;0)+(P38&lt;&gt;0)+(P40&lt;&gt;0)+(P42&lt;&gt;0)),0)</f>
        <v>0</v>
      </c>
      <c r="Q43" s="281" t="str">
        <f>IF(P43,(M43/P43)-1,"")</f>
        <v/>
      </c>
      <c r="R43" s="245">
        <f>SUM(R12,R14,R16,R18,R20,R22,R24,R26,R28,R30,R32,R34,R36,R38,R40,R42)</f>
        <v>0</v>
      </c>
      <c r="S43" s="283" t="str">
        <f>IF((P43-M43),R43/(P43-M43),"")</f>
        <v/>
      </c>
    </row>
    <row r="44" spans="1:26" ht="15" thickBot="1" x14ac:dyDescent="0.35">
      <c r="A44" s="37">
        <f t="shared" ref="A44" si="10">A43+1</f>
        <v>41</v>
      </c>
      <c r="B44" s="37" t="str">
        <f t="shared" ref="B44" si="11">B43</f>
        <v>Asset Name</v>
      </c>
      <c r="C44" s="189" t="str">
        <f t="shared" ref="C44" si="12">IF(D44="",C43,E44)</f>
        <v>Combined Average Condition and Performance ALOS Risks and Total Costs</v>
      </c>
      <c r="D44" s="38" t="str">
        <f>E44</f>
        <v>Combined Average Condition and Performance ALOS Risks and Total Costs</v>
      </c>
      <c r="E44" s="367" t="s">
        <v>156</v>
      </c>
      <c r="F44" s="367"/>
      <c r="G44" s="367"/>
      <c r="H44" s="367"/>
      <c r="I44" s="367"/>
      <c r="J44" s="367"/>
      <c r="K44" s="367"/>
      <c r="L44" s="156"/>
      <c r="M44" s="439">
        <f>IFERROR((M10+M43)/((M10&lt;&gt;0)+(M43&lt;&gt;0)),0)</f>
        <v>0</v>
      </c>
      <c r="N44" s="368"/>
      <c r="O44" s="369"/>
      <c r="P44" s="440">
        <f>IFERROR((P10+P43)/((P10&lt;&gt;0)+(P43&lt;&gt;0)),0)</f>
        <v>0</v>
      </c>
      <c r="Q44" s="441" t="str">
        <f>IF(P44,(M44/P44)-1,"")</f>
        <v/>
      </c>
      <c r="R44" s="245">
        <f>R10+R43</f>
        <v>0</v>
      </c>
      <c r="S44" s="283" t="str">
        <f>IF((P44-M44),R44/(P44-M44),"")</f>
        <v/>
      </c>
    </row>
    <row r="45" spans="1:26" x14ac:dyDescent="0.3">
      <c r="P45" s="271"/>
      <c r="Q45" s="270"/>
    </row>
    <row r="46" spans="1:26" ht="15" thickBot="1" x14ac:dyDescent="0.35"/>
    <row r="47" spans="1:26" ht="15" thickBot="1" x14ac:dyDescent="0.35">
      <c r="F47" s="333" t="s">
        <v>48</v>
      </c>
      <c r="G47" s="334"/>
      <c r="H47" s="334"/>
      <c r="I47" s="334"/>
      <c r="J47" s="334"/>
      <c r="K47" s="334"/>
      <c r="L47" s="334"/>
      <c r="M47" s="335"/>
      <c r="O47" s="370" t="s">
        <v>55</v>
      </c>
      <c r="P47" s="371"/>
      <c r="R47" s="331" t="s">
        <v>66</v>
      </c>
      <c r="S47" s="332"/>
      <c r="V47" s="366"/>
      <c r="W47" s="366"/>
      <c r="Y47" s="366"/>
      <c r="Z47" s="366"/>
    </row>
    <row r="48" spans="1:26" ht="15" thickBot="1" x14ac:dyDescent="0.35">
      <c r="F48" s="39"/>
      <c r="G48" s="336" t="s">
        <v>71</v>
      </c>
      <c r="H48" s="337"/>
      <c r="I48" s="337"/>
      <c r="J48" s="337"/>
      <c r="K48" s="337"/>
      <c r="L48" s="337"/>
      <c r="M48" s="338"/>
      <c r="O48" s="188" t="s">
        <v>56</v>
      </c>
      <c r="P48" s="70" t="s">
        <v>57</v>
      </c>
      <c r="R48" s="187" t="s">
        <v>56</v>
      </c>
      <c r="S48" s="45" t="s">
        <v>57</v>
      </c>
      <c r="V48" s="190"/>
      <c r="W48" s="190"/>
      <c r="Y48" s="190"/>
      <c r="Z48" s="190"/>
    </row>
    <row r="49" spans="6:26" ht="15" thickBot="1" x14ac:dyDescent="0.35">
      <c r="F49" s="40"/>
      <c r="G49" s="325" t="s">
        <v>50</v>
      </c>
      <c r="H49" s="326"/>
      <c r="I49" s="326"/>
      <c r="J49" s="326"/>
      <c r="K49" s="326"/>
      <c r="L49" s="326"/>
      <c r="M49" s="327"/>
      <c r="O49" s="71" t="s">
        <v>58</v>
      </c>
      <c r="P49" s="72" t="s">
        <v>59</v>
      </c>
      <c r="R49" s="46" t="s">
        <v>58</v>
      </c>
      <c r="S49" s="47" t="s">
        <v>67</v>
      </c>
      <c r="V49" s="190"/>
      <c r="W49" s="191"/>
      <c r="Y49" s="190"/>
      <c r="Z49" s="191"/>
    </row>
    <row r="50" spans="6:26" ht="15" thickBot="1" x14ac:dyDescent="0.35">
      <c r="F50" s="41"/>
      <c r="G50" s="325" t="s">
        <v>51</v>
      </c>
      <c r="H50" s="326"/>
      <c r="I50" s="326"/>
      <c r="J50" s="326"/>
      <c r="K50" s="326"/>
      <c r="L50" s="326"/>
      <c r="M50" s="327"/>
      <c r="O50" s="73" t="s">
        <v>60</v>
      </c>
      <c r="P50" s="74" t="s">
        <v>61</v>
      </c>
      <c r="R50" s="48" t="s">
        <v>60</v>
      </c>
      <c r="S50" s="49" t="s">
        <v>68</v>
      </c>
      <c r="V50" s="190"/>
      <c r="W50" s="192"/>
      <c r="Y50" s="190"/>
      <c r="Z50" s="192"/>
    </row>
    <row r="51" spans="6:26" ht="15" thickBot="1" x14ac:dyDescent="0.35">
      <c r="F51" s="42"/>
      <c r="G51" s="325" t="s">
        <v>52</v>
      </c>
      <c r="H51" s="326"/>
      <c r="I51" s="326"/>
      <c r="J51" s="326"/>
      <c r="K51" s="326"/>
      <c r="L51" s="326"/>
      <c r="M51" s="327"/>
      <c r="O51" s="75" t="s">
        <v>62</v>
      </c>
      <c r="P51" s="76" t="s">
        <v>63</v>
      </c>
      <c r="R51" s="50" t="s">
        <v>62</v>
      </c>
      <c r="S51" s="51" t="s">
        <v>69</v>
      </c>
      <c r="V51" s="190"/>
      <c r="W51" s="192"/>
      <c r="Y51" s="190"/>
      <c r="Z51" s="192"/>
    </row>
    <row r="52" spans="6:26" ht="15" thickBot="1" x14ac:dyDescent="0.35">
      <c r="F52" s="43"/>
      <c r="G52" s="328" t="s">
        <v>53</v>
      </c>
      <c r="H52" s="329"/>
      <c r="I52" s="329"/>
      <c r="J52" s="329"/>
      <c r="K52" s="329"/>
      <c r="L52" s="329"/>
      <c r="M52" s="330"/>
      <c r="O52" s="77" t="s">
        <v>64</v>
      </c>
      <c r="P52" s="78" t="s">
        <v>65</v>
      </c>
      <c r="R52" s="52" t="s">
        <v>64</v>
      </c>
      <c r="S52" s="53" t="s">
        <v>70</v>
      </c>
      <c r="V52" s="193"/>
      <c r="W52" s="194"/>
      <c r="Y52" s="193"/>
      <c r="Z52" s="194"/>
    </row>
  </sheetData>
  <sheetProtection sheet="1" formatCells="0" formatColumns="0" formatRows="0" insertColumns="0" insertRows="0" insertHyperlinks="0" deleteColumns="0" deleteRows="0" sort="0" autoFilter="0" pivotTables="0"/>
  <autoFilter ref="A3:S44" xr:uid="{62B2E4D3-B80A-46A5-90A2-CF7D781AB0BC}">
    <filterColumn colId="3" showButton="0"/>
  </autoFilter>
  <mergeCells count="56">
    <mergeCell ref="D4:D43"/>
    <mergeCell ref="L4:S4"/>
    <mergeCell ref="E5:K5"/>
    <mergeCell ref="L6:S6"/>
    <mergeCell ref="E7:K7"/>
    <mergeCell ref="E43:K43"/>
    <mergeCell ref="N43:O43"/>
    <mergeCell ref="L8:S8"/>
    <mergeCell ref="E9:K9"/>
    <mergeCell ref="E10:K10"/>
    <mergeCell ref="N10:O10"/>
    <mergeCell ref="L11:S11"/>
    <mergeCell ref="E12:K12"/>
    <mergeCell ref="E14:K14"/>
    <mergeCell ref="L15:S15"/>
    <mergeCell ref="E16:K16"/>
    <mergeCell ref="D2:E2"/>
    <mergeCell ref="F2:K2"/>
    <mergeCell ref="L2:M2"/>
    <mergeCell ref="N2:S2"/>
    <mergeCell ref="D3:E3"/>
    <mergeCell ref="L17:S17"/>
    <mergeCell ref="E18:K18"/>
    <mergeCell ref="G52:M52"/>
    <mergeCell ref="E44:K44"/>
    <mergeCell ref="N44:O44"/>
    <mergeCell ref="F47:M47"/>
    <mergeCell ref="O47:P47"/>
    <mergeCell ref="L19:S19"/>
    <mergeCell ref="E20:K20"/>
    <mergeCell ref="E22:K22"/>
    <mergeCell ref="L23:S23"/>
    <mergeCell ref="E24:K24"/>
    <mergeCell ref="L25:S25"/>
    <mergeCell ref="E26:K26"/>
    <mergeCell ref="L27:S27"/>
    <mergeCell ref="E28:K28"/>
    <mergeCell ref="Y47:Z47"/>
    <mergeCell ref="G48:M48"/>
    <mergeCell ref="G49:M49"/>
    <mergeCell ref="G50:M50"/>
    <mergeCell ref="G51:M51"/>
    <mergeCell ref="R47:S47"/>
    <mergeCell ref="V47:W47"/>
    <mergeCell ref="E30:K30"/>
    <mergeCell ref="L31:S31"/>
    <mergeCell ref="E32:K32"/>
    <mergeCell ref="L33:S33"/>
    <mergeCell ref="E34:K34"/>
    <mergeCell ref="L41:S41"/>
    <mergeCell ref="E42:K42"/>
    <mergeCell ref="L35:S35"/>
    <mergeCell ref="E36:K36"/>
    <mergeCell ref="E38:K38"/>
    <mergeCell ref="L39:S39"/>
    <mergeCell ref="E40:K40"/>
  </mergeCells>
  <conditionalFormatting sqref="K4 K6 K11 K13 K15 K17">
    <cfRule type="cellIs" dxfId="53" priority="57" operator="lessThan">
      <formula>11</formula>
    </cfRule>
    <cfRule type="cellIs" dxfId="52" priority="58" operator="between">
      <formula>11</formula>
      <formula>15</formula>
    </cfRule>
    <cfRule type="cellIs" dxfId="51" priority="59" operator="between">
      <formula>16</formula>
      <formula>20</formula>
    </cfRule>
    <cfRule type="cellIs" dxfId="50" priority="60" operator="greaterThan">
      <formula>20</formula>
    </cfRule>
  </conditionalFormatting>
  <conditionalFormatting sqref="M5 M7 M12 M14 M16 M18 P5 P7 P12 P14 P16 P18 P10 M10 P43:P44 M43:M44">
    <cfRule type="cellIs" dxfId="49" priority="53" operator="between">
      <formula>60</formula>
      <formula>99</formula>
    </cfRule>
    <cfRule type="cellIs" dxfId="48" priority="54" operator="between">
      <formula>21</formula>
      <formula>59</formula>
    </cfRule>
    <cfRule type="cellIs" dxfId="47" priority="55" operator="lessThan">
      <formula>21</formula>
    </cfRule>
    <cfRule type="cellIs" dxfId="46" priority="56" operator="greaterThan">
      <formula>99</formula>
    </cfRule>
  </conditionalFormatting>
  <conditionalFormatting sqref="Q5 Q7 Q12 Q14 Q16 Q18 Q10 Q43:Q44">
    <cfRule type="containsBlanks" priority="50" stopIfTrue="1">
      <formula>LEN(TRIM(Q5))=0</formula>
    </cfRule>
    <cfRule type="cellIs" dxfId="45" priority="51" operator="greaterThanOrEqual">
      <formula>0</formula>
    </cfRule>
    <cfRule type="cellIs" dxfId="44" priority="52" operator="lessThan">
      <formula>0</formula>
    </cfRule>
  </conditionalFormatting>
  <conditionalFormatting sqref="A1:A1048576">
    <cfRule type="expression" dxfId="43" priority="49">
      <formula>SEARCH("Combined",$C1)</formula>
    </cfRule>
  </conditionalFormatting>
  <conditionalFormatting sqref="K8">
    <cfRule type="cellIs" dxfId="42" priority="45" operator="lessThan">
      <formula>11</formula>
    </cfRule>
    <cfRule type="cellIs" dxfId="41" priority="46" operator="between">
      <formula>11</formula>
      <formula>15</formula>
    </cfRule>
    <cfRule type="cellIs" dxfId="40" priority="47" operator="between">
      <formula>16</formula>
      <formula>20</formula>
    </cfRule>
    <cfRule type="cellIs" dxfId="39" priority="48" operator="greaterThan">
      <formula>20</formula>
    </cfRule>
  </conditionalFormatting>
  <conditionalFormatting sqref="M9 P9">
    <cfRule type="cellIs" dxfId="38" priority="41" operator="between">
      <formula>60</formula>
      <formula>99</formula>
    </cfRule>
    <cfRule type="cellIs" dxfId="37" priority="42" operator="between">
      <formula>21</formula>
      <formula>59</formula>
    </cfRule>
    <cfRule type="cellIs" dxfId="36" priority="43" operator="lessThan">
      <formula>21</formula>
    </cfRule>
    <cfRule type="cellIs" dxfId="35" priority="44" operator="greaterThan">
      <formula>99</formula>
    </cfRule>
  </conditionalFormatting>
  <conditionalFormatting sqref="Q9">
    <cfRule type="containsBlanks" priority="38" stopIfTrue="1">
      <formula>LEN(TRIM(Q9))=0</formula>
    </cfRule>
    <cfRule type="cellIs" dxfId="34" priority="39" operator="greaterThanOrEqual">
      <formula>0</formula>
    </cfRule>
    <cfRule type="cellIs" dxfId="33" priority="40" operator="lessThan">
      <formula>0</formula>
    </cfRule>
  </conditionalFormatting>
  <conditionalFormatting sqref="K19 K21 K23 K25">
    <cfRule type="cellIs" dxfId="32" priority="33" operator="lessThan">
      <formula>11</formula>
    </cfRule>
    <cfRule type="cellIs" dxfId="31" priority="34" operator="between">
      <formula>11</formula>
      <formula>15</formula>
    </cfRule>
    <cfRule type="cellIs" dxfId="30" priority="35" operator="between">
      <formula>16</formula>
      <formula>20</formula>
    </cfRule>
    <cfRule type="cellIs" dxfId="29" priority="36" operator="greaterThan">
      <formula>20</formula>
    </cfRule>
  </conditionalFormatting>
  <conditionalFormatting sqref="M20 M22 M24 M26 P20 P22 P24 P26">
    <cfRule type="cellIs" dxfId="28" priority="29" operator="between">
      <formula>60</formula>
      <formula>99</formula>
    </cfRule>
    <cfRule type="cellIs" dxfId="27" priority="30" operator="between">
      <formula>21</formula>
      <formula>59</formula>
    </cfRule>
    <cfRule type="cellIs" dxfId="26" priority="31" operator="lessThan">
      <formula>21</formula>
    </cfRule>
    <cfRule type="cellIs" dxfId="25" priority="32" operator="greaterThan">
      <formula>99</formula>
    </cfRule>
  </conditionalFormatting>
  <conditionalFormatting sqref="Q20 Q22 Q24 Q26">
    <cfRule type="containsBlanks" priority="26" stopIfTrue="1">
      <formula>LEN(TRIM(Q20))=0</formula>
    </cfRule>
    <cfRule type="cellIs" dxfId="24" priority="27" operator="greaterThanOrEqual">
      <formula>0</formula>
    </cfRule>
    <cfRule type="cellIs" dxfId="23" priority="28" operator="lessThan">
      <formula>0</formula>
    </cfRule>
  </conditionalFormatting>
  <conditionalFormatting sqref="K27 K29 K31 K33">
    <cfRule type="cellIs" dxfId="22" priority="21" operator="lessThan">
      <formula>11</formula>
    </cfRule>
    <cfRule type="cellIs" dxfId="21" priority="22" operator="between">
      <formula>11</formula>
      <formula>15</formula>
    </cfRule>
    <cfRule type="cellIs" dxfId="20" priority="23" operator="between">
      <formula>16</formula>
      <formula>20</formula>
    </cfRule>
    <cfRule type="cellIs" dxfId="19" priority="24" operator="greaterThan">
      <formula>20</formula>
    </cfRule>
  </conditionalFormatting>
  <conditionalFormatting sqref="M28 M30 M32 M34 P28 P30 P32 P34">
    <cfRule type="cellIs" dxfId="18" priority="17" operator="between">
      <formula>60</formula>
      <formula>99</formula>
    </cfRule>
    <cfRule type="cellIs" dxfId="17" priority="18" operator="between">
      <formula>21</formula>
      <formula>59</formula>
    </cfRule>
    <cfRule type="cellIs" dxfId="16" priority="19" operator="lessThan">
      <formula>21</formula>
    </cfRule>
    <cfRule type="cellIs" dxfId="15" priority="20" operator="greaterThan">
      <formula>99</formula>
    </cfRule>
  </conditionalFormatting>
  <conditionalFormatting sqref="Q28 Q30 Q32 Q34">
    <cfRule type="containsBlanks" priority="14" stopIfTrue="1">
      <formula>LEN(TRIM(Q28))=0</formula>
    </cfRule>
    <cfRule type="cellIs" dxfId="14" priority="15" operator="greaterThanOrEqual">
      <formula>0</formula>
    </cfRule>
    <cfRule type="cellIs" dxfId="13" priority="16" operator="lessThan">
      <formula>0</formula>
    </cfRule>
  </conditionalFormatting>
  <conditionalFormatting sqref="K35 K37 K39 K41">
    <cfRule type="cellIs" dxfId="12" priority="9" operator="lessThan">
      <formula>11</formula>
    </cfRule>
    <cfRule type="cellIs" dxfId="11" priority="10" operator="between">
      <formula>11</formula>
      <formula>15</formula>
    </cfRule>
    <cfRule type="cellIs" dxfId="10" priority="11" operator="between">
      <formula>16</formula>
      <formula>20</formula>
    </cfRule>
    <cfRule type="cellIs" dxfId="9" priority="12" operator="greaterThan">
      <formula>20</formula>
    </cfRule>
  </conditionalFormatting>
  <conditionalFormatting sqref="M36 M38 M40 M42 P36 P38 P40 P42">
    <cfRule type="cellIs" dxfId="8" priority="5" operator="between">
      <formula>60</formula>
      <formula>99</formula>
    </cfRule>
    <cfRule type="cellIs" dxfId="7" priority="6" operator="between">
      <formula>21</formula>
      <formula>59</formula>
    </cfRule>
    <cfRule type="cellIs" dxfId="6" priority="7" operator="lessThan">
      <formula>21</formula>
    </cfRule>
    <cfRule type="cellIs" dxfId="5" priority="8" operator="greaterThan">
      <formula>99</formula>
    </cfRule>
  </conditionalFormatting>
  <conditionalFormatting sqref="Q36 Q38 Q40 Q42">
    <cfRule type="containsBlanks" priority="2" stopIfTrue="1">
      <formula>LEN(TRIM(Q36))=0</formula>
    </cfRule>
    <cfRule type="cellIs" dxfId="4" priority="3" operator="greaterThanOrEqual">
      <formula>0</formula>
    </cfRule>
    <cfRule type="cellIs" dxfId="3" priority="4" operator="lessThan">
      <formula>0</formula>
    </cfRule>
  </conditionalFormatting>
  <dataValidations count="2">
    <dataValidation type="whole" allowBlank="1" showInputMessage="1" showErrorMessage="1" sqref="L9:L10 L5 O5 O12 O14 L16 L12 L14 L18 O9 O16 L7 O7 O18 O20 O22 L24 L20 L22 O26 O24 L26 O28 O30 L32 L28 L30 L34 O32 O34 O36 O38 L40 L36 L38 L42 O40 O42" xr:uid="{508B6403-246C-4237-9FE0-E487C5E00E21}">
      <formula1>1</formula1>
      <formula2>5</formula2>
    </dataValidation>
    <dataValidation type="list" allowBlank="1" showInputMessage="1" showErrorMessage="1" sqref="F4:J4 F8:J8 F6:J6 F11:J11 F13:J13 F15:J15 F17:J17 F19:J19 F21:J21 F23:J23 F25:J25 F27:J27 F29:J29 F31:J31 F33:J33 F35:J35 F37:J37 F39:J39 F41:J41" xr:uid="{AF8673D7-4977-4831-8CF7-88D2A60EE2BC}">
      <formula1>"1,2,3,4,5"</formula1>
    </dataValidation>
  </dataValidations>
  <pageMargins left="0.23622047244094491" right="0.23622047244094491" top="0.74803149606299213" bottom="0.74803149606299213" header="0.31496062992125984" footer="0.31496062992125984"/>
  <pageSetup paperSize="3" scale="79" fitToHeight="0" orientation="portrait" r:id="rId1"/>
  <headerFooter>
    <oddHeader>&amp;C&amp;"-,Bold"&amp;12Asset Risk Analysis</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2B1C2-4BF7-4367-AB28-EB458DB01A04}">
  <sheetPr codeName="Sheet5">
    <tabColor rgb="FFFFC000"/>
    <pageSetUpPr fitToPage="1"/>
  </sheetPr>
  <dimension ref="A1:P35"/>
  <sheetViews>
    <sheetView zoomScale="50" zoomScaleNormal="50" workbookViewId="0">
      <pane ySplit="3" topLeftCell="A4" activePane="bottomLeft" state="frozen"/>
      <selection activeCell="D28" sqref="D28"/>
      <selection pane="bottomLeft" activeCell="R5" sqref="R5"/>
    </sheetView>
  </sheetViews>
  <sheetFormatPr defaultRowHeight="14.4" x14ac:dyDescent="0.3"/>
  <cols>
    <col min="2" max="2" width="45.8984375" style="270" customWidth="1"/>
    <col min="3" max="3" width="62.296875" style="270" customWidth="1"/>
    <col min="4" max="4" width="8.8984375" style="271"/>
    <col min="5" max="5" width="9.8984375" style="270" customWidth="1"/>
    <col min="6" max="6" width="8.796875" style="270"/>
    <col min="7" max="9" width="17.3984375" style="271" customWidth="1"/>
    <col min="10" max="11" width="8.8984375" style="271"/>
    <col min="12" max="12" width="12.59765625" style="285" customWidth="1"/>
    <col min="13" max="13" width="12.09765625" style="285" customWidth="1"/>
    <col min="14" max="14" width="8.796875" style="270"/>
  </cols>
  <sheetData>
    <row r="1" spans="1:16" ht="25.05" customHeight="1" thickBot="1" x14ac:dyDescent="0.35">
      <c r="A1" s="20"/>
      <c r="B1" s="351" t="s">
        <v>74</v>
      </c>
      <c r="C1" s="352"/>
      <c r="D1" s="341" t="s">
        <v>16</v>
      </c>
      <c r="E1" s="342" t="s">
        <v>88</v>
      </c>
      <c r="F1" s="344" t="s">
        <v>17</v>
      </c>
      <c r="G1" s="345" t="s">
        <v>79</v>
      </c>
      <c r="H1" s="345"/>
      <c r="I1" s="345"/>
      <c r="J1" s="346" t="s">
        <v>83</v>
      </c>
      <c r="K1" s="339" t="s">
        <v>85</v>
      </c>
      <c r="L1" s="393" t="s">
        <v>18</v>
      </c>
      <c r="M1" s="350" t="s">
        <v>86</v>
      </c>
      <c r="N1" s="342" t="s">
        <v>87</v>
      </c>
    </row>
    <row r="2" spans="1:16" ht="130.05000000000001" customHeight="1" thickBot="1" x14ac:dyDescent="0.35">
      <c r="A2" s="20"/>
      <c r="B2" s="353"/>
      <c r="C2" s="354"/>
      <c r="D2" s="341"/>
      <c r="E2" s="342"/>
      <c r="F2" s="344"/>
      <c r="G2" s="258" t="s">
        <v>75</v>
      </c>
      <c r="H2" s="258" t="s">
        <v>76</v>
      </c>
      <c r="I2" s="258" t="s">
        <v>77</v>
      </c>
      <c r="J2" s="346"/>
      <c r="K2" s="339"/>
      <c r="L2" s="394"/>
      <c r="M2" s="350"/>
      <c r="N2" s="343"/>
    </row>
    <row r="3" spans="1:16" ht="25.05" customHeight="1" thickBot="1" x14ac:dyDescent="0.35">
      <c r="A3" s="20"/>
      <c r="B3" s="355"/>
      <c r="C3" s="356"/>
      <c r="D3" s="341"/>
      <c r="E3" s="342"/>
      <c r="F3" s="344"/>
      <c r="G3" s="258">
        <v>3</v>
      </c>
      <c r="H3" s="258">
        <v>2</v>
      </c>
      <c r="I3" s="258">
        <v>1</v>
      </c>
      <c r="J3" s="346"/>
      <c r="K3" s="339"/>
      <c r="L3" s="395"/>
      <c r="M3" s="350"/>
      <c r="N3" s="343"/>
    </row>
    <row r="4" spans="1:16" ht="29.95" customHeight="1" thickBot="1" x14ac:dyDescent="0.35">
      <c r="A4" s="20"/>
      <c r="B4" s="259">
        <f>IF($A4="",0,VLOOKUP($A4,'4. Asset Risk'!$A:$S,'4. Asset Risk'!B$1,FALSE))</f>
        <v>0</v>
      </c>
      <c r="C4" s="259">
        <f>IF($A4="",0,VLOOKUP($A4,'4. Asset Risk'!$A:$S,'4. Asset Risk'!C$1,FALSE))</f>
        <v>0</v>
      </c>
      <c r="D4" s="261">
        <f>IF($A4="",0,VLOOKUP($A4,'4. Asset Risk'!$A:$S,'4. Asset Risk'!P$1,FALSE))</f>
        <v>0</v>
      </c>
      <c r="E4" s="268" t="str">
        <f t="shared" ref="E4" si="0">IF(D4,RANK(D4,D:D,1)-COUNTIF(D:D,0),"")</f>
        <v/>
      </c>
      <c r="F4" s="263">
        <f>IF($A4="",0,VLOOKUP($A4,'4. Asset Risk'!$A:$S,'4. Asset Risk'!Q$1,FALSE))</f>
        <v>0</v>
      </c>
      <c r="G4" s="264">
        <f>IF($F4&lt;-50%,$E4,0)</f>
        <v>0</v>
      </c>
      <c r="H4" s="264">
        <f>IF(AND($F4&gt;=-50%,$F4&lt;=-25%),$E4,0)</f>
        <v>0</v>
      </c>
      <c r="I4" s="264" t="str">
        <f>IF($F4&gt;-25%,$E4,0)</f>
        <v/>
      </c>
      <c r="J4" s="269" t="str">
        <f>IF(SUM(G4:I4)=0,"",($G$3*G4)+($H$3*H4)+($I$3*I4))</f>
        <v/>
      </c>
      <c r="K4" s="262" t="str">
        <f>IF(J4="","",RANK(J4,J:J,0))</f>
        <v/>
      </c>
      <c r="L4" s="266">
        <f>IF($A4="",0,VLOOKUP($A4,'4. Asset Risk'!$A:$S,'4. Asset Risk'!R$1,FALSE))</f>
        <v>0</v>
      </c>
      <c r="M4" s="267">
        <f>IF($A4="",0,VLOOKUP($A4,'4. Asset Risk'!$A:$S,'4. Asset Risk'!S$1,FALSE))</f>
        <v>0</v>
      </c>
      <c r="N4" s="268" t="str">
        <f t="shared" ref="N4" si="1">IF(M4,RANK(M4,M:M,1)-COUNTIF(M:M,0),"")</f>
        <v/>
      </c>
    </row>
    <row r="5" spans="1:16" ht="29.95" customHeight="1" thickBot="1" x14ac:dyDescent="0.35">
      <c r="A5" s="20"/>
      <c r="B5" s="259">
        <f>IF($A5="",0,VLOOKUP($A5,'4. Asset Risk'!$A:$S,'4. Asset Risk'!B$1,FALSE))</f>
        <v>0</v>
      </c>
      <c r="C5" s="259">
        <f>IF($A5="",0,VLOOKUP($A5,'4. Asset Risk'!$A:$S,'4. Asset Risk'!C$1,FALSE))</f>
        <v>0</v>
      </c>
      <c r="D5" s="261">
        <f>IF($A5="",0,VLOOKUP($A5,'4. Asset Risk'!$A:$S,'4. Asset Risk'!P$1,FALSE))</f>
        <v>0</v>
      </c>
      <c r="E5" s="268" t="str">
        <f t="shared" ref="E5:E35" si="2">IF(D5,RANK(D5,D:D,1)-COUNTIF(D:D,0),"")</f>
        <v/>
      </c>
      <c r="F5" s="263">
        <f>IF($A5="",0,VLOOKUP($A5,'4. Asset Risk'!$A:$S,'4. Asset Risk'!Q$1,FALSE))</f>
        <v>0</v>
      </c>
      <c r="G5" s="264">
        <f t="shared" ref="G5:G35" si="3">IF($F5&lt;-50%,$E5,0)</f>
        <v>0</v>
      </c>
      <c r="H5" s="264">
        <f t="shared" ref="H5:H35" si="4">IF(AND($F5&gt;=-50%,$F5&lt;=-25%),$E5,0)</f>
        <v>0</v>
      </c>
      <c r="I5" s="264" t="str">
        <f t="shared" ref="I5:I35" si="5">IF($F5&gt;-25%,$E5,0)</f>
        <v/>
      </c>
      <c r="J5" s="269" t="str">
        <f t="shared" ref="J5:J35" si="6">IF(SUM(G5:I5)=0,"",($G$3*G5)+($H$3*H5)+($I$3*I5))</f>
        <v/>
      </c>
      <c r="K5" s="262" t="str">
        <f t="shared" ref="K5:K35" si="7">IF(J5="","",RANK(J5,J:J,0))</f>
        <v/>
      </c>
      <c r="L5" s="266">
        <f>IF($A5="",0,VLOOKUP($A5,'4. Asset Risk'!$A:$S,'4. Asset Risk'!R$1,FALSE))</f>
        <v>0</v>
      </c>
      <c r="M5" s="267">
        <f>IF($A5="",0,VLOOKUP($A5,'4. Asset Risk'!$A:$S,'4. Asset Risk'!S$1,FALSE))</f>
        <v>0</v>
      </c>
      <c r="N5" s="268" t="str">
        <f t="shared" ref="N5:N35" si="8">IF(M5,RANK(M5,M:M,1)-COUNTIF(M:M,0),"")</f>
        <v/>
      </c>
    </row>
    <row r="6" spans="1:16" ht="29.95" customHeight="1" thickBot="1" x14ac:dyDescent="0.35">
      <c r="A6" s="20"/>
      <c r="B6" s="259">
        <f>IF($A6="",0,VLOOKUP($A6,'4. Asset Risk'!$A:$S,'4. Asset Risk'!B$1,FALSE))</f>
        <v>0</v>
      </c>
      <c r="C6" s="259">
        <f>IF($A6="",0,VLOOKUP($A6,'4. Asset Risk'!$A:$S,'4. Asset Risk'!C$1,FALSE))</f>
        <v>0</v>
      </c>
      <c r="D6" s="261">
        <f>IF($A6="",0,VLOOKUP($A6,'4. Asset Risk'!$A:$S,'4. Asset Risk'!P$1,FALSE))</f>
        <v>0</v>
      </c>
      <c r="E6" s="268" t="str">
        <f t="shared" si="2"/>
        <v/>
      </c>
      <c r="F6" s="263">
        <f>IF($A6="",0,VLOOKUP($A6,'4. Asset Risk'!$A:$S,'4. Asset Risk'!Q$1,FALSE))</f>
        <v>0</v>
      </c>
      <c r="G6" s="264">
        <f t="shared" si="3"/>
        <v>0</v>
      </c>
      <c r="H6" s="264">
        <f t="shared" si="4"/>
        <v>0</v>
      </c>
      <c r="I6" s="264" t="str">
        <f t="shared" si="5"/>
        <v/>
      </c>
      <c r="J6" s="269" t="str">
        <f t="shared" si="6"/>
        <v/>
      </c>
      <c r="K6" s="262" t="str">
        <f t="shared" si="7"/>
        <v/>
      </c>
      <c r="L6" s="266">
        <f>IF($A6="",0,VLOOKUP($A6,'4. Asset Risk'!$A:$S,'4. Asset Risk'!R$1,FALSE))</f>
        <v>0</v>
      </c>
      <c r="M6" s="267">
        <f>IF($A6="",0,VLOOKUP($A6,'4. Asset Risk'!$A:$S,'4. Asset Risk'!S$1,FALSE))</f>
        <v>0</v>
      </c>
      <c r="N6" s="268" t="str">
        <f t="shared" si="8"/>
        <v/>
      </c>
    </row>
    <row r="7" spans="1:16" ht="29.95" customHeight="1" thickBot="1" x14ac:dyDescent="0.35">
      <c r="A7" s="20"/>
      <c r="B7" s="259">
        <f>IF($A7="",0,VLOOKUP($A7,'4. Asset Risk'!$A:$S,'4. Asset Risk'!B$1,FALSE))</f>
        <v>0</v>
      </c>
      <c r="C7" s="259">
        <f>IF($A7="",0,VLOOKUP($A7,'4. Asset Risk'!$A:$S,'4. Asset Risk'!C$1,FALSE))</f>
        <v>0</v>
      </c>
      <c r="D7" s="261">
        <f>IF($A7="",0,VLOOKUP($A7,'4. Asset Risk'!$A:$S,'4. Asset Risk'!P$1,FALSE))</f>
        <v>0</v>
      </c>
      <c r="E7" s="268" t="str">
        <f t="shared" si="2"/>
        <v/>
      </c>
      <c r="F7" s="263">
        <f>IF($A7="",0,VLOOKUP($A7,'4. Asset Risk'!$A:$S,'4. Asset Risk'!Q$1,FALSE))</f>
        <v>0</v>
      </c>
      <c r="G7" s="264">
        <f t="shared" si="3"/>
        <v>0</v>
      </c>
      <c r="H7" s="264">
        <f t="shared" si="4"/>
        <v>0</v>
      </c>
      <c r="I7" s="264" t="str">
        <f t="shared" si="5"/>
        <v/>
      </c>
      <c r="J7" s="269" t="str">
        <f t="shared" si="6"/>
        <v/>
      </c>
      <c r="K7" s="262" t="str">
        <f t="shared" si="7"/>
        <v/>
      </c>
      <c r="L7" s="266">
        <f>IF($A7="",0,VLOOKUP($A7,'4. Asset Risk'!$A:$S,'4. Asset Risk'!R$1,FALSE))</f>
        <v>0</v>
      </c>
      <c r="M7" s="267">
        <f>IF($A7="",0,VLOOKUP($A7,'4. Asset Risk'!$A:$S,'4. Asset Risk'!S$1,FALSE))</f>
        <v>0</v>
      </c>
      <c r="N7" s="268" t="str">
        <f t="shared" si="8"/>
        <v/>
      </c>
    </row>
    <row r="8" spans="1:16" ht="29.95" customHeight="1" thickBot="1" x14ac:dyDescent="0.35">
      <c r="A8" s="20"/>
      <c r="B8" s="259">
        <f>IF($A8="",0,VLOOKUP($A8,'4. Asset Risk'!$A:$S,'4. Asset Risk'!B$1,FALSE))</f>
        <v>0</v>
      </c>
      <c r="C8" s="259">
        <f>IF($A8="",0,VLOOKUP($A8,'4. Asset Risk'!$A:$S,'4. Asset Risk'!C$1,FALSE))</f>
        <v>0</v>
      </c>
      <c r="D8" s="261">
        <f>IF($A8="",0,VLOOKUP($A8,'4. Asset Risk'!$A:$S,'4. Asset Risk'!P$1,FALSE))</f>
        <v>0</v>
      </c>
      <c r="E8" s="268" t="str">
        <f t="shared" si="2"/>
        <v/>
      </c>
      <c r="F8" s="263">
        <f>IF($A8="",0,VLOOKUP($A8,'4. Asset Risk'!$A:$S,'4. Asset Risk'!Q$1,FALSE))</f>
        <v>0</v>
      </c>
      <c r="G8" s="264">
        <f t="shared" si="3"/>
        <v>0</v>
      </c>
      <c r="H8" s="264">
        <f t="shared" si="4"/>
        <v>0</v>
      </c>
      <c r="I8" s="264" t="str">
        <f t="shared" si="5"/>
        <v/>
      </c>
      <c r="J8" s="269" t="str">
        <f t="shared" si="6"/>
        <v/>
      </c>
      <c r="K8" s="262" t="str">
        <f t="shared" si="7"/>
        <v/>
      </c>
      <c r="L8" s="266">
        <f>IF($A8="",0,VLOOKUP($A8,'4. Asset Risk'!$A:$S,'4. Asset Risk'!R$1,FALSE))</f>
        <v>0</v>
      </c>
      <c r="M8" s="267">
        <f>IF($A8="",0,VLOOKUP($A8,'4. Asset Risk'!$A:$S,'4. Asset Risk'!S$1,FALSE))</f>
        <v>0</v>
      </c>
      <c r="N8" s="268" t="str">
        <f t="shared" si="8"/>
        <v/>
      </c>
      <c r="P8" s="196"/>
    </row>
    <row r="9" spans="1:16" ht="29.95" customHeight="1" thickBot="1" x14ac:dyDescent="0.35">
      <c r="A9" s="20"/>
      <c r="B9" s="259">
        <f>IF($A9="",0,VLOOKUP($A9,'4. Asset Risk'!$A:$S,'4. Asset Risk'!B$1,FALSE))</f>
        <v>0</v>
      </c>
      <c r="C9" s="259">
        <f>IF($A9="",0,VLOOKUP($A9,'4. Asset Risk'!$A:$S,'4. Asset Risk'!C$1,FALSE))</f>
        <v>0</v>
      </c>
      <c r="D9" s="261">
        <f>IF($A9="",0,VLOOKUP($A9,'4. Asset Risk'!$A:$S,'4. Asset Risk'!P$1,FALSE))</f>
        <v>0</v>
      </c>
      <c r="E9" s="268" t="str">
        <f t="shared" si="2"/>
        <v/>
      </c>
      <c r="F9" s="263">
        <f>IF($A9="",0,VLOOKUP($A9,'4. Asset Risk'!$A:$S,'4. Asset Risk'!Q$1,FALSE))</f>
        <v>0</v>
      </c>
      <c r="G9" s="264">
        <f t="shared" si="3"/>
        <v>0</v>
      </c>
      <c r="H9" s="264">
        <f t="shared" si="4"/>
        <v>0</v>
      </c>
      <c r="I9" s="264" t="str">
        <f t="shared" si="5"/>
        <v/>
      </c>
      <c r="J9" s="269" t="str">
        <f t="shared" si="6"/>
        <v/>
      </c>
      <c r="K9" s="262" t="str">
        <f t="shared" si="7"/>
        <v/>
      </c>
      <c r="L9" s="266">
        <f>IF($A9="",0,VLOOKUP($A9,'4. Asset Risk'!$A:$S,'4. Asset Risk'!R$1,FALSE))</f>
        <v>0</v>
      </c>
      <c r="M9" s="267">
        <f>IF($A9="",0,VLOOKUP($A9,'4. Asset Risk'!$A:$S,'4. Asset Risk'!S$1,FALSE))</f>
        <v>0</v>
      </c>
      <c r="N9" s="268" t="str">
        <f t="shared" si="8"/>
        <v/>
      </c>
    </row>
    <row r="10" spans="1:16" ht="29.95" customHeight="1" thickBot="1" x14ac:dyDescent="0.35">
      <c r="A10" s="20"/>
      <c r="B10" s="259">
        <f>IF($A10="",0,VLOOKUP($A10,'4. Asset Risk'!$A:$S,'4. Asset Risk'!B$1,FALSE))</f>
        <v>0</v>
      </c>
      <c r="C10" s="259">
        <f>IF($A10="",0,VLOOKUP($A10,'4. Asset Risk'!$A:$S,'4. Asset Risk'!C$1,FALSE))</f>
        <v>0</v>
      </c>
      <c r="D10" s="261">
        <f>IF($A10="",0,VLOOKUP($A10,'4. Asset Risk'!$A:$S,'4. Asset Risk'!P$1,FALSE))</f>
        <v>0</v>
      </c>
      <c r="E10" s="268" t="str">
        <f t="shared" si="2"/>
        <v/>
      </c>
      <c r="F10" s="263">
        <f>IF($A10="",0,VLOOKUP($A10,'4. Asset Risk'!$A:$S,'4. Asset Risk'!Q$1,FALSE))</f>
        <v>0</v>
      </c>
      <c r="G10" s="264">
        <f t="shared" si="3"/>
        <v>0</v>
      </c>
      <c r="H10" s="264">
        <f t="shared" si="4"/>
        <v>0</v>
      </c>
      <c r="I10" s="264" t="str">
        <f t="shared" si="5"/>
        <v/>
      </c>
      <c r="J10" s="269" t="str">
        <f t="shared" si="6"/>
        <v/>
      </c>
      <c r="K10" s="262" t="str">
        <f t="shared" si="7"/>
        <v/>
      </c>
      <c r="L10" s="266">
        <f>IF($A10="",0,VLOOKUP($A10,'4. Asset Risk'!$A:$S,'4. Asset Risk'!R$1,FALSE))</f>
        <v>0</v>
      </c>
      <c r="M10" s="267">
        <f>IF($A10="",0,VLOOKUP($A10,'4. Asset Risk'!$A:$S,'4. Asset Risk'!S$1,FALSE))</f>
        <v>0</v>
      </c>
      <c r="N10" s="268" t="str">
        <f t="shared" si="8"/>
        <v/>
      </c>
    </row>
    <row r="11" spans="1:16" ht="29.95" customHeight="1" thickBot="1" x14ac:dyDescent="0.35">
      <c r="A11" s="20"/>
      <c r="B11" s="259">
        <f>IF($A11="",0,VLOOKUP($A11,'4. Asset Risk'!$A:$S,'4. Asset Risk'!B$1,FALSE))</f>
        <v>0</v>
      </c>
      <c r="C11" s="259">
        <f>IF($A11="",0,VLOOKUP($A11,'4. Asset Risk'!$A:$S,'4. Asset Risk'!C$1,FALSE))</f>
        <v>0</v>
      </c>
      <c r="D11" s="261">
        <f>IF($A11="",0,VLOOKUP($A11,'4. Asset Risk'!$A:$S,'4. Asset Risk'!P$1,FALSE))</f>
        <v>0</v>
      </c>
      <c r="E11" s="268" t="str">
        <f t="shared" si="2"/>
        <v/>
      </c>
      <c r="F11" s="263">
        <f>IF($A11="",0,VLOOKUP($A11,'4. Asset Risk'!$A:$S,'4. Asset Risk'!Q$1,FALSE))</f>
        <v>0</v>
      </c>
      <c r="G11" s="264">
        <f t="shared" si="3"/>
        <v>0</v>
      </c>
      <c r="H11" s="264">
        <f t="shared" si="4"/>
        <v>0</v>
      </c>
      <c r="I11" s="264" t="str">
        <f t="shared" si="5"/>
        <v/>
      </c>
      <c r="J11" s="269" t="str">
        <f t="shared" si="6"/>
        <v/>
      </c>
      <c r="K11" s="262" t="str">
        <f t="shared" si="7"/>
        <v/>
      </c>
      <c r="L11" s="266">
        <f>IF($A11="",0,VLOOKUP($A11,'4. Asset Risk'!$A:$S,'4. Asset Risk'!R$1,FALSE))</f>
        <v>0</v>
      </c>
      <c r="M11" s="267">
        <f>IF($A11="",0,VLOOKUP($A11,'4. Asset Risk'!$A:$S,'4. Asset Risk'!S$1,FALSE))</f>
        <v>0</v>
      </c>
      <c r="N11" s="268" t="str">
        <f t="shared" si="8"/>
        <v/>
      </c>
    </row>
    <row r="12" spans="1:16" ht="29.95" customHeight="1" thickBot="1" x14ac:dyDescent="0.35">
      <c r="A12" s="20"/>
      <c r="B12" s="259">
        <f>IF($A12="",0,VLOOKUP($A12,'4. Asset Risk'!$A:$S,'4. Asset Risk'!B$1,FALSE))</f>
        <v>0</v>
      </c>
      <c r="C12" s="259">
        <f>IF($A12="",0,VLOOKUP($A12,'4. Asset Risk'!$A:$S,'4. Asset Risk'!C$1,FALSE))</f>
        <v>0</v>
      </c>
      <c r="D12" s="261">
        <f>IF($A12="",0,VLOOKUP($A12,'4. Asset Risk'!$A:$S,'4. Asset Risk'!P$1,FALSE))</f>
        <v>0</v>
      </c>
      <c r="E12" s="268" t="str">
        <f t="shared" si="2"/>
        <v/>
      </c>
      <c r="F12" s="263">
        <f>IF($A12="",0,VLOOKUP($A12,'4. Asset Risk'!$A:$S,'4. Asset Risk'!Q$1,FALSE))</f>
        <v>0</v>
      </c>
      <c r="G12" s="264">
        <f t="shared" si="3"/>
        <v>0</v>
      </c>
      <c r="H12" s="264">
        <f t="shared" si="4"/>
        <v>0</v>
      </c>
      <c r="I12" s="264" t="str">
        <f t="shared" si="5"/>
        <v/>
      </c>
      <c r="J12" s="269" t="str">
        <f t="shared" si="6"/>
        <v/>
      </c>
      <c r="K12" s="262" t="str">
        <f t="shared" si="7"/>
        <v/>
      </c>
      <c r="L12" s="266">
        <f>IF($A12="",0,VLOOKUP($A12,'4. Asset Risk'!$A:$S,'4. Asset Risk'!R$1,FALSE))</f>
        <v>0</v>
      </c>
      <c r="M12" s="267">
        <f>IF($A12="",0,VLOOKUP($A12,'4. Asset Risk'!$A:$S,'4. Asset Risk'!S$1,FALSE))</f>
        <v>0</v>
      </c>
      <c r="N12" s="268" t="str">
        <f t="shared" si="8"/>
        <v/>
      </c>
    </row>
    <row r="13" spans="1:16" ht="29.95" customHeight="1" thickBot="1" x14ac:dyDescent="0.35">
      <c r="A13" s="20"/>
      <c r="B13" s="259">
        <f>IF($A13="",0,VLOOKUP($A13,'4. Asset Risk'!$A:$S,'4. Asset Risk'!B$1,FALSE))</f>
        <v>0</v>
      </c>
      <c r="C13" s="259">
        <f>IF($A13="",0,VLOOKUP($A13,'4. Asset Risk'!$A:$S,'4. Asset Risk'!C$1,FALSE))</f>
        <v>0</v>
      </c>
      <c r="D13" s="261">
        <f>IF($A13="",0,VLOOKUP($A13,'4. Asset Risk'!$A:$S,'4. Asset Risk'!P$1,FALSE))</f>
        <v>0</v>
      </c>
      <c r="E13" s="268" t="str">
        <f t="shared" si="2"/>
        <v/>
      </c>
      <c r="F13" s="263">
        <f>IF($A13="",0,VLOOKUP($A13,'4. Asset Risk'!$A:$S,'4. Asset Risk'!Q$1,FALSE))</f>
        <v>0</v>
      </c>
      <c r="G13" s="264">
        <f t="shared" si="3"/>
        <v>0</v>
      </c>
      <c r="H13" s="264">
        <f t="shared" si="4"/>
        <v>0</v>
      </c>
      <c r="I13" s="264" t="str">
        <f t="shared" si="5"/>
        <v/>
      </c>
      <c r="J13" s="269" t="str">
        <f t="shared" si="6"/>
        <v/>
      </c>
      <c r="K13" s="262" t="str">
        <f t="shared" si="7"/>
        <v/>
      </c>
      <c r="L13" s="266">
        <f>IF($A13="",0,VLOOKUP($A13,'4. Asset Risk'!$A:$S,'4. Asset Risk'!R$1,FALSE))</f>
        <v>0</v>
      </c>
      <c r="M13" s="267">
        <f>IF($A13="",0,VLOOKUP($A13,'4. Asset Risk'!$A:$S,'4. Asset Risk'!S$1,FALSE))</f>
        <v>0</v>
      </c>
      <c r="N13" s="268" t="str">
        <f t="shared" si="8"/>
        <v/>
      </c>
    </row>
    <row r="14" spans="1:16" ht="29.95" customHeight="1" thickBot="1" x14ac:dyDescent="0.35">
      <c r="A14" s="20"/>
      <c r="B14" s="259">
        <f>IF($A14="",0,VLOOKUP($A14,'4. Asset Risk'!$A:$S,'4. Asset Risk'!B$1,FALSE))</f>
        <v>0</v>
      </c>
      <c r="C14" s="259">
        <f>IF($A14="",0,VLOOKUP($A14,'4. Asset Risk'!$A:$S,'4. Asset Risk'!C$1,FALSE))</f>
        <v>0</v>
      </c>
      <c r="D14" s="261">
        <f>IF($A14="",0,VLOOKUP($A14,'4. Asset Risk'!$A:$S,'4. Asset Risk'!P$1,FALSE))</f>
        <v>0</v>
      </c>
      <c r="E14" s="268" t="str">
        <f t="shared" si="2"/>
        <v/>
      </c>
      <c r="F14" s="263">
        <f>IF($A14="",0,VLOOKUP($A14,'4. Asset Risk'!$A:$S,'4. Asset Risk'!Q$1,FALSE))</f>
        <v>0</v>
      </c>
      <c r="G14" s="264">
        <f t="shared" si="3"/>
        <v>0</v>
      </c>
      <c r="H14" s="264">
        <f t="shared" si="4"/>
        <v>0</v>
      </c>
      <c r="I14" s="264" t="str">
        <f t="shared" si="5"/>
        <v/>
      </c>
      <c r="J14" s="269" t="str">
        <f t="shared" si="6"/>
        <v/>
      </c>
      <c r="K14" s="262" t="str">
        <f t="shared" si="7"/>
        <v/>
      </c>
      <c r="L14" s="266">
        <f>IF($A14="",0,VLOOKUP($A14,'4. Asset Risk'!$A:$S,'4. Asset Risk'!R$1,FALSE))</f>
        <v>0</v>
      </c>
      <c r="M14" s="267">
        <f>IF($A14="",0,VLOOKUP($A14,'4. Asset Risk'!$A:$S,'4. Asset Risk'!S$1,FALSE))</f>
        <v>0</v>
      </c>
      <c r="N14" s="268" t="str">
        <f t="shared" si="8"/>
        <v/>
      </c>
    </row>
    <row r="15" spans="1:16" ht="29.95" customHeight="1" thickBot="1" x14ac:dyDescent="0.35">
      <c r="A15" s="20"/>
      <c r="B15" s="259">
        <f>IF($A15="",0,VLOOKUP($A15,'4. Asset Risk'!$A:$S,'4. Asset Risk'!B$1,FALSE))</f>
        <v>0</v>
      </c>
      <c r="C15" s="259">
        <f>IF($A15="",0,VLOOKUP($A15,'4. Asset Risk'!$A:$S,'4. Asset Risk'!C$1,FALSE))</f>
        <v>0</v>
      </c>
      <c r="D15" s="261">
        <f>IF($A15="",0,VLOOKUP($A15,'4. Asset Risk'!$A:$S,'4. Asset Risk'!P$1,FALSE))</f>
        <v>0</v>
      </c>
      <c r="E15" s="268" t="str">
        <f t="shared" si="2"/>
        <v/>
      </c>
      <c r="F15" s="263">
        <f>IF($A15="",0,VLOOKUP($A15,'4. Asset Risk'!$A:$S,'4. Asset Risk'!Q$1,FALSE))</f>
        <v>0</v>
      </c>
      <c r="G15" s="264">
        <f t="shared" si="3"/>
        <v>0</v>
      </c>
      <c r="H15" s="264">
        <f t="shared" si="4"/>
        <v>0</v>
      </c>
      <c r="I15" s="264" t="str">
        <f t="shared" si="5"/>
        <v/>
      </c>
      <c r="J15" s="269" t="str">
        <f t="shared" si="6"/>
        <v/>
      </c>
      <c r="K15" s="262" t="str">
        <f t="shared" si="7"/>
        <v/>
      </c>
      <c r="L15" s="266">
        <f>IF($A15="",0,VLOOKUP($A15,'4. Asset Risk'!$A:$S,'4. Asset Risk'!R$1,FALSE))</f>
        <v>0</v>
      </c>
      <c r="M15" s="267">
        <f>IF($A15="",0,VLOOKUP($A15,'4. Asset Risk'!$A:$S,'4. Asset Risk'!S$1,FALSE))</f>
        <v>0</v>
      </c>
      <c r="N15" s="268" t="str">
        <f t="shared" si="8"/>
        <v/>
      </c>
    </row>
    <row r="16" spans="1:16" ht="29.95" customHeight="1" thickBot="1" x14ac:dyDescent="0.35">
      <c r="A16" s="20"/>
      <c r="B16" s="259">
        <f>IF($A16="",0,VLOOKUP($A16,'4. Asset Risk'!$A:$S,'4. Asset Risk'!B$1,FALSE))</f>
        <v>0</v>
      </c>
      <c r="C16" s="259">
        <f>IF($A16="",0,VLOOKUP($A16,'4. Asset Risk'!$A:$S,'4. Asset Risk'!C$1,FALSE))</f>
        <v>0</v>
      </c>
      <c r="D16" s="261">
        <f>IF($A16="",0,VLOOKUP($A16,'4. Asset Risk'!$A:$S,'4. Asset Risk'!P$1,FALSE))</f>
        <v>0</v>
      </c>
      <c r="E16" s="268" t="str">
        <f t="shared" si="2"/>
        <v/>
      </c>
      <c r="F16" s="263">
        <f>IF($A16="",0,VLOOKUP($A16,'4. Asset Risk'!$A:$S,'4. Asset Risk'!Q$1,FALSE))</f>
        <v>0</v>
      </c>
      <c r="G16" s="264">
        <f t="shared" si="3"/>
        <v>0</v>
      </c>
      <c r="H16" s="264">
        <f t="shared" si="4"/>
        <v>0</v>
      </c>
      <c r="I16" s="264" t="str">
        <f t="shared" si="5"/>
        <v/>
      </c>
      <c r="J16" s="269" t="str">
        <f t="shared" si="6"/>
        <v/>
      </c>
      <c r="K16" s="262" t="str">
        <f t="shared" si="7"/>
        <v/>
      </c>
      <c r="L16" s="266">
        <f>IF($A16="",0,VLOOKUP($A16,'4. Asset Risk'!$A:$S,'4. Asset Risk'!R$1,FALSE))</f>
        <v>0</v>
      </c>
      <c r="M16" s="267">
        <f>IF($A16="",0,VLOOKUP($A16,'4. Asset Risk'!$A:$S,'4. Asset Risk'!S$1,FALSE))</f>
        <v>0</v>
      </c>
      <c r="N16" s="268" t="str">
        <f t="shared" si="8"/>
        <v/>
      </c>
    </row>
    <row r="17" spans="1:14" ht="29.95" customHeight="1" thickBot="1" x14ac:dyDescent="0.35">
      <c r="A17" s="20"/>
      <c r="B17" s="259">
        <f>IF($A17="",0,VLOOKUP($A17,'4. Asset Risk'!$A:$S,'4. Asset Risk'!B$1,FALSE))</f>
        <v>0</v>
      </c>
      <c r="C17" s="259">
        <f>IF($A17="",0,VLOOKUP($A17,'4. Asset Risk'!$A:$S,'4. Asset Risk'!C$1,FALSE))</f>
        <v>0</v>
      </c>
      <c r="D17" s="261">
        <f>IF($A17="",0,VLOOKUP($A17,'4. Asset Risk'!$A:$S,'4. Asset Risk'!P$1,FALSE))</f>
        <v>0</v>
      </c>
      <c r="E17" s="268" t="str">
        <f t="shared" si="2"/>
        <v/>
      </c>
      <c r="F17" s="263">
        <f>IF($A17="",0,VLOOKUP($A17,'4. Asset Risk'!$A:$S,'4. Asset Risk'!Q$1,FALSE))</f>
        <v>0</v>
      </c>
      <c r="G17" s="264">
        <f t="shared" si="3"/>
        <v>0</v>
      </c>
      <c r="H17" s="264">
        <f t="shared" si="4"/>
        <v>0</v>
      </c>
      <c r="I17" s="264" t="str">
        <f t="shared" si="5"/>
        <v/>
      </c>
      <c r="J17" s="269" t="str">
        <f t="shared" si="6"/>
        <v/>
      </c>
      <c r="K17" s="262" t="str">
        <f t="shared" si="7"/>
        <v/>
      </c>
      <c r="L17" s="266">
        <f>IF($A17="",0,VLOOKUP($A17,'4. Asset Risk'!$A:$S,'4. Asset Risk'!R$1,FALSE))</f>
        <v>0</v>
      </c>
      <c r="M17" s="267">
        <f>IF($A17="",0,VLOOKUP($A17,'4. Asset Risk'!$A:$S,'4. Asset Risk'!S$1,FALSE))</f>
        <v>0</v>
      </c>
      <c r="N17" s="268" t="str">
        <f t="shared" si="8"/>
        <v/>
      </c>
    </row>
    <row r="18" spans="1:14" ht="29.95" customHeight="1" thickBot="1" x14ac:dyDescent="0.35">
      <c r="A18" s="20"/>
      <c r="B18" s="259">
        <f>IF($A18="",0,VLOOKUP($A18,'4. Asset Risk'!$A:$S,'4. Asset Risk'!B$1,FALSE))</f>
        <v>0</v>
      </c>
      <c r="C18" s="259">
        <f>IF($A18="",0,VLOOKUP($A18,'4. Asset Risk'!$A:$S,'4. Asset Risk'!C$1,FALSE))</f>
        <v>0</v>
      </c>
      <c r="D18" s="261">
        <f>IF($A18="",0,VLOOKUP($A18,'4. Asset Risk'!$A:$S,'4. Asset Risk'!P$1,FALSE))</f>
        <v>0</v>
      </c>
      <c r="E18" s="268" t="str">
        <f t="shared" si="2"/>
        <v/>
      </c>
      <c r="F18" s="263">
        <f>IF($A18="",0,VLOOKUP($A18,'4. Asset Risk'!$A:$S,'4. Asset Risk'!Q$1,FALSE))</f>
        <v>0</v>
      </c>
      <c r="G18" s="264">
        <f t="shared" si="3"/>
        <v>0</v>
      </c>
      <c r="H18" s="264">
        <f t="shared" si="4"/>
        <v>0</v>
      </c>
      <c r="I18" s="264" t="str">
        <f t="shared" si="5"/>
        <v/>
      </c>
      <c r="J18" s="269" t="str">
        <f t="shared" si="6"/>
        <v/>
      </c>
      <c r="K18" s="262" t="str">
        <f t="shared" si="7"/>
        <v/>
      </c>
      <c r="L18" s="266">
        <f>IF($A18="",0,VLOOKUP($A18,'4. Asset Risk'!$A:$S,'4. Asset Risk'!R$1,FALSE))</f>
        <v>0</v>
      </c>
      <c r="M18" s="267">
        <f>IF($A18="",0,VLOOKUP($A18,'4. Asset Risk'!$A:$S,'4. Asset Risk'!S$1,FALSE))</f>
        <v>0</v>
      </c>
      <c r="N18" s="268" t="str">
        <f t="shared" si="8"/>
        <v/>
      </c>
    </row>
    <row r="19" spans="1:14" ht="29.95" customHeight="1" thickBot="1" x14ac:dyDescent="0.35">
      <c r="A19" s="20"/>
      <c r="B19" s="259">
        <f>IF($A19="",0,VLOOKUP($A19,'4. Asset Risk'!$A:$S,'4. Asset Risk'!B$1,FALSE))</f>
        <v>0</v>
      </c>
      <c r="C19" s="259">
        <f>IF($A19="",0,VLOOKUP($A19,'4. Asset Risk'!$A:$S,'4. Asset Risk'!C$1,FALSE))</f>
        <v>0</v>
      </c>
      <c r="D19" s="261">
        <f>IF($A19="",0,VLOOKUP($A19,'4. Asset Risk'!$A:$S,'4. Asset Risk'!P$1,FALSE))</f>
        <v>0</v>
      </c>
      <c r="E19" s="268" t="str">
        <f t="shared" si="2"/>
        <v/>
      </c>
      <c r="F19" s="263">
        <f>IF($A19="",0,VLOOKUP($A19,'4. Asset Risk'!$A:$S,'4. Asset Risk'!Q$1,FALSE))</f>
        <v>0</v>
      </c>
      <c r="G19" s="264">
        <f t="shared" si="3"/>
        <v>0</v>
      </c>
      <c r="H19" s="264">
        <f t="shared" si="4"/>
        <v>0</v>
      </c>
      <c r="I19" s="264" t="str">
        <f t="shared" si="5"/>
        <v/>
      </c>
      <c r="J19" s="269" t="str">
        <f t="shared" si="6"/>
        <v/>
      </c>
      <c r="K19" s="262" t="str">
        <f t="shared" si="7"/>
        <v/>
      </c>
      <c r="L19" s="266">
        <f>IF($A19="",0,VLOOKUP($A19,'4. Asset Risk'!$A:$S,'4. Asset Risk'!R$1,FALSE))</f>
        <v>0</v>
      </c>
      <c r="M19" s="267">
        <f>IF($A19="",0,VLOOKUP($A19,'4. Asset Risk'!$A:$S,'4. Asset Risk'!S$1,FALSE))</f>
        <v>0</v>
      </c>
      <c r="N19" s="268" t="str">
        <f t="shared" si="8"/>
        <v/>
      </c>
    </row>
    <row r="20" spans="1:14" ht="29.95" customHeight="1" thickBot="1" x14ac:dyDescent="0.35">
      <c r="A20" s="20"/>
      <c r="B20" s="259">
        <f>IF($A20="",0,VLOOKUP($A20,'4. Asset Risk'!$A:$S,'4. Asset Risk'!B$1,FALSE))</f>
        <v>0</v>
      </c>
      <c r="C20" s="259">
        <f>IF($A20="",0,VLOOKUP($A20,'4. Asset Risk'!$A:$S,'4. Asset Risk'!C$1,FALSE))</f>
        <v>0</v>
      </c>
      <c r="D20" s="261">
        <f>IF($A20="",0,VLOOKUP($A20,'4. Asset Risk'!$A:$S,'4. Asset Risk'!P$1,FALSE))</f>
        <v>0</v>
      </c>
      <c r="E20" s="268" t="str">
        <f t="shared" si="2"/>
        <v/>
      </c>
      <c r="F20" s="263">
        <f>IF($A20="",0,VLOOKUP($A20,'4. Asset Risk'!$A:$S,'4. Asset Risk'!Q$1,FALSE))</f>
        <v>0</v>
      </c>
      <c r="G20" s="264">
        <f t="shared" si="3"/>
        <v>0</v>
      </c>
      <c r="H20" s="264">
        <f t="shared" si="4"/>
        <v>0</v>
      </c>
      <c r="I20" s="264" t="str">
        <f t="shared" si="5"/>
        <v/>
      </c>
      <c r="J20" s="269" t="str">
        <f t="shared" si="6"/>
        <v/>
      </c>
      <c r="K20" s="262" t="str">
        <f t="shared" si="7"/>
        <v/>
      </c>
      <c r="L20" s="266">
        <f>IF($A20="",0,VLOOKUP($A20,'4. Asset Risk'!$A:$S,'4. Asset Risk'!R$1,FALSE))</f>
        <v>0</v>
      </c>
      <c r="M20" s="267">
        <f>IF($A20="",0,VLOOKUP($A20,'4. Asset Risk'!$A:$S,'4. Asset Risk'!S$1,FALSE))</f>
        <v>0</v>
      </c>
      <c r="N20" s="268" t="str">
        <f t="shared" si="8"/>
        <v/>
      </c>
    </row>
    <row r="21" spans="1:14" ht="29.95" customHeight="1" thickBot="1" x14ac:dyDescent="0.35">
      <c r="A21" s="20"/>
      <c r="B21" s="259">
        <f>IF($A21="",0,VLOOKUP($A21,'4. Asset Risk'!$A:$S,'4. Asset Risk'!B$1,FALSE))</f>
        <v>0</v>
      </c>
      <c r="C21" s="259">
        <f>IF($A21="",0,VLOOKUP($A21,'4. Asset Risk'!$A:$S,'4. Asset Risk'!C$1,FALSE))</f>
        <v>0</v>
      </c>
      <c r="D21" s="261">
        <f>IF($A21="",0,VLOOKUP($A21,'4. Asset Risk'!$A:$S,'4. Asset Risk'!P$1,FALSE))</f>
        <v>0</v>
      </c>
      <c r="E21" s="268" t="str">
        <f t="shared" si="2"/>
        <v/>
      </c>
      <c r="F21" s="263">
        <f>IF($A21="",0,VLOOKUP($A21,'4. Asset Risk'!$A:$S,'4. Asset Risk'!Q$1,FALSE))</f>
        <v>0</v>
      </c>
      <c r="G21" s="264">
        <f t="shared" si="3"/>
        <v>0</v>
      </c>
      <c r="H21" s="264">
        <f t="shared" si="4"/>
        <v>0</v>
      </c>
      <c r="I21" s="264" t="str">
        <f t="shared" si="5"/>
        <v/>
      </c>
      <c r="J21" s="269" t="str">
        <f t="shared" si="6"/>
        <v/>
      </c>
      <c r="K21" s="262" t="str">
        <f t="shared" si="7"/>
        <v/>
      </c>
      <c r="L21" s="266">
        <f>IF($A21="",0,VLOOKUP($A21,'4. Asset Risk'!$A:$S,'4. Asset Risk'!R$1,FALSE))</f>
        <v>0</v>
      </c>
      <c r="M21" s="267">
        <f>IF($A21="",0,VLOOKUP($A21,'4. Asset Risk'!$A:$S,'4. Asset Risk'!S$1,FALSE))</f>
        <v>0</v>
      </c>
      <c r="N21" s="268" t="str">
        <f t="shared" si="8"/>
        <v/>
      </c>
    </row>
    <row r="22" spans="1:14" ht="29.95" customHeight="1" thickBot="1" x14ac:dyDescent="0.35">
      <c r="A22" s="20"/>
      <c r="B22" s="259">
        <f>IF($A22="",0,VLOOKUP($A22,'4. Asset Risk'!$A:$S,'4. Asset Risk'!B$1,FALSE))</f>
        <v>0</v>
      </c>
      <c r="C22" s="259">
        <f>IF($A22="",0,VLOOKUP($A22,'4. Asset Risk'!$A:$S,'4. Asset Risk'!C$1,FALSE))</f>
        <v>0</v>
      </c>
      <c r="D22" s="261">
        <f>IF($A22="",0,VLOOKUP($A22,'4. Asset Risk'!$A:$S,'4. Asset Risk'!P$1,FALSE))</f>
        <v>0</v>
      </c>
      <c r="E22" s="268" t="str">
        <f t="shared" si="2"/>
        <v/>
      </c>
      <c r="F22" s="263">
        <f>IF($A22="",0,VLOOKUP($A22,'4. Asset Risk'!$A:$S,'4. Asset Risk'!Q$1,FALSE))</f>
        <v>0</v>
      </c>
      <c r="G22" s="264">
        <f t="shared" si="3"/>
        <v>0</v>
      </c>
      <c r="H22" s="264">
        <f t="shared" si="4"/>
        <v>0</v>
      </c>
      <c r="I22" s="264" t="str">
        <f t="shared" si="5"/>
        <v/>
      </c>
      <c r="J22" s="269" t="str">
        <f t="shared" si="6"/>
        <v/>
      </c>
      <c r="K22" s="262" t="str">
        <f t="shared" si="7"/>
        <v/>
      </c>
      <c r="L22" s="266">
        <f>IF($A22="",0,VLOOKUP($A22,'4. Asset Risk'!$A:$S,'4. Asset Risk'!R$1,FALSE))</f>
        <v>0</v>
      </c>
      <c r="M22" s="267">
        <f>IF($A22="",0,VLOOKUP($A22,'4. Asset Risk'!$A:$S,'4. Asset Risk'!S$1,FALSE))</f>
        <v>0</v>
      </c>
      <c r="N22" s="268" t="str">
        <f t="shared" si="8"/>
        <v/>
      </c>
    </row>
    <row r="23" spans="1:14" ht="29.95" customHeight="1" thickBot="1" x14ac:dyDescent="0.35">
      <c r="A23" s="20"/>
      <c r="B23" s="259">
        <f>IF($A23="",0,VLOOKUP($A23,'4. Asset Risk'!$A:$S,'4. Asset Risk'!B$1,FALSE))</f>
        <v>0</v>
      </c>
      <c r="C23" s="259">
        <f>IF($A23="",0,VLOOKUP($A23,'4. Asset Risk'!$A:$S,'4. Asset Risk'!C$1,FALSE))</f>
        <v>0</v>
      </c>
      <c r="D23" s="261">
        <f>IF($A23="",0,VLOOKUP($A23,'4. Asset Risk'!$A:$S,'4. Asset Risk'!P$1,FALSE))</f>
        <v>0</v>
      </c>
      <c r="E23" s="268" t="str">
        <f t="shared" si="2"/>
        <v/>
      </c>
      <c r="F23" s="263">
        <f>IF($A23="",0,VLOOKUP($A23,'4. Asset Risk'!$A:$S,'4. Asset Risk'!Q$1,FALSE))</f>
        <v>0</v>
      </c>
      <c r="G23" s="264">
        <f t="shared" si="3"/>
        <v>0</v>
      </c>
      <c r="H23" s="264">
        <f t="shared" si="4"/>
        <v>0</v>
      </c>
      <c r="I23" s="264" t="str">
        <f t="shared" si="5"/>
        <v/>
      </c>
      <c r="J23" s="269" t="str">
        <f t="shared" si="6"/>
        <v/>
      </c>
      <c r="K23" s="262" t="str">
        <f t="shared" si="7"/>
        <v/>
      </c>
      <c r="L23" s="266">
        <f>IF($A23="",0,VLOOKUP($A23,'4. Asset Risk'!$A:$S,'4. Asset Risk'!R$1,FALSE))</f>
        <v>0</v>
      </c>
      <c r="M23" s="267">
        <f>IF($A23="",0,VLOOKUP($A23,'4. Asset Risk'!$A:$S,'4. Asset Risk'!S$1,FALSE))</f>
        <v>0</v>
      </c>
      <c r="N23" s="268" t="str">
        <f t="shared" si="8"/>
        <v/>
      </c>
    </row>
    <row r="24" spans="1:14" ht="29.95" customHeight="1" thickBot="1" x14ac:dyDescent="0.35">
      <c r="A24" s="20"/>
      <c r="B24" s="259">
        <f>IF($A24="",0,VLOOKUP($A24,'4. Asset Risk'!$A:$S,'4. Asset Risk'!B$1,FALSE))</f>
        <v>0</v>
      </c>
      <c r="C24" s="259">
        <f>IF($A24="",0,VLOOKUP($A24,'4. Asset Risk'!$A:$S,'4. Asset Risk'!C$1,FALSE))</f>
        <v>0</v>
      </c>
      <c r="D24" s="261">
        <f>IF($A24="",0,VLOOKUP($A24,'4. Asset Risk'!$A:$S,'4. Asset Risk'!P$1,FALSE))</f>
        <v>0</v>
      </c>
      <c r="E24" s="268" t="str">
        <f t="shared" si="2"/>
        <v/>
      </c>
      <c r="F24" s="263">
        <f>IF($A24="",0,VLOOKUP($A24,'4. Asset Risk'!$A:$S,'4. Asset Risk'!Q$1,FALSE))</f>
        <v>0</v>
      </c>
      <c r="G24" s="264">
        <f t="shared" si="3"/>
        <v>0</v>
      </c>
      <c r="H24" s="264">
        <f t="shared" si="4"/>
        <v>0</v>
      </c>
      <c r="I24" s="264" t="str">
        <f t="shared" si="5"/>
        <v/>
      </c>
      <c r="J24" s="269" t="str">
        <f t="shared" si="6"/>
        <v/>
      </c>
      <c r="K24" s="262" t="str">
        <f t="shared" si="7"/>
        <v/>
      </c>
      <c r="L24" s="266">
        <f>IF($A24="",0,VLOOKUP($A24,'4. Asset Risk'!$A:$S,'4. Asset Risk'!R$1,FALSE))</f>
        <v>0</v>
      </c>
      <c r="M24" s="267">
        <f>IF($A24="",0,VLOOKUP($A24,'4. Asset Risk'!$A:$S,'4. Asset Risk'!S$1,FALSE))</f>
        <v>0</v>
      </c>
      <c r="N24" s="268" t="str">
        <f t="shared" si="8"/>
        <v/>
      </c>
    </row>
    <row r="25" spans="1:14" ht="29.95" customHeight="1" thickBot="1" x14ac:dyDescent="0.35">
      <c r="A25" s="20"/>
      <c r="B25" s="259">
        <f>IF($A25="",0,VLOOKUP($A25,'4. Asset Risk'!$A:$S,'4. Asset Risk'!B$1,FALSE))</f>
        <v>0</v>
      </c>
      <c r="C25" s="259">
        <f>IF($A25="",0,VLOOKUP($A25,'4. Asset Risk'!$A:$S,'4. Asset Risk'!C$1,FALSE))</f>
        <v>0</v>
      </c>
      <c r="D25" s="261">
        <f>IF($A25="",0,VLOOKUP($A25,'4. Asset Risk'!$A:$S,'4. Asset Risk'!P$1,FALSE))</f>
        <v>0</v>
      </c>
      <c r="E25" s="268" t="str">
        <f t="shared" si="2"/>
        <v/>
      </c>
      <c r="F25" s="263">
        <f>IF($A25="",0,VLOOKUP($A25,'4. Asset Risk'!$A:$S,'4. Asset Risk'!Q$1,FALSE))</f>
        <v>0</v>
      </c>
      <c r="G25" s="264">
        <f t="shared" si="3"/>
        <v>0</v>
      </c>
      <c r="H25" s="264">
        <f t="shared" si="4"/>
        <v>0</v>
      </c>
      <c r="I25" s="264" t="str">
        <f t="shared" si="5"/>
        <v/>
      </c>
      <c r="J25" s="269" t="str">
        <f t="shared" si="6"/>
        <v/>
      </c>
      <c r="K25" s="262" t="str">
        <f t="shared" si="7"/>
        <v/>
      </c>
      <c r="L25" s="266">
        <f>IF($A25="",0,VLOOKUP($A25,'4. Asset Risk'!$A:$S,'4. Asset Risk'!R$1,FALSE))</f>
        <v>0</v>
      </c>
      <c r="M25" s="267">
        <f>IF($A25="",0,VLOOKUP($A25,'4. Asset Risk'!$A:$S,'4. Asset Risk'!S$1,FALSE))</f>
        <v>0</v>
      </c>
      <c r="N25" s="268" t="str">
        <f t="shared" si="8"/>
        <v/>
      </c>
    </row>
    <row r="26" spans="1:14" ht="29.95" customHeight="1" thickBot="1" x14ac:dyDescent="0.35">
      <c r="A26" s="20"/>
      <c r="B26" s="259">
        <f>IF($A26="",0,VLOOKUP($A26,'4. Asset Risk'!$A:$S,'4. Asset Risk'!B$1,FALSE))</f>
        <v>0</v>
      </c>
      <c r="C26" s="259">
        <f>IF($A26="",0,VLOOKUP($A26,'4. Asset Risk'!$A:$S,'4. Asset Risk'!C$1,FALSE))</f>
        <v>0</v>
      </c>
      <c r="D26" s="261">
        <f>IF($A26="",0,VLOOKUP($A26,'4. Asset Risk'!$A:$S,'4. Asset Risk'!P$1,FALSE))</f>
        <v>0</v>
      </c>
      <c r="E26" s="268" t="str">
        <f t="shared" si="2"/>
        <v/>
      </c>
      <c r="F26" s="263">
        <f>IF($A26="",0,VLOOKUP($A26,'4. Asset Risk'!$A:$S,'4. Asset Risk'!Q$1,FALSE))</f>
        <v>0</v>
      </c>
      <c r="G26" s="264">
        <f t="shared" si="3"/>
        <v>0</v>
      </c>
      <c r="H26" s="264">
        <f t="shared" si="4"/>
        <v>0</v>
      </c>
      <c r="I26" s="264" t="str">
        <f t="shared" si="5"/>
        <v/>
      </c>
      <c r="J26" s="269" t="str">
        <f t="shared" si="6"/>
        <v/>
      </c>
      <c r="K26" s="262" t="str">
        <f t="shared" si="7"/>
        <v/>
      </c>
      <c r="L26" s="266">
        <f>IF($A26="",0,VLOOKUP($A26,'4. Asset Risk'!$A:$S,'4. Asset Risk'!R$1,FALSE))</f>
        <v>0</v>
      </c>
      <c r="M26" s="267">
        <f>IF($A26="",0,VLOOKUP($A26,'4. Asset Risk'!$A:$S,'4. Asset Risk'!S$1,FALSE))</f>
        <v>0</v>
      </c>
      <c r="N26" s="268" t="str">
        <f t="shared" si="8"/>
        <v/>
      </c>
    </row>
    <row r="27" spans="1:14" ht="29.95" customHeight="1" thickBot="1" x14ac:dyDescent="0.35">
      <c r="A27" s="20"/>
      <c r="B27" s="259">
        <f>IF($A27="",0,VLOOKUP($A27,'4. Asset Risk'!$A:$S,'4. Asset Risk'!B$1,FALSE))</f>
        <v>0</v>
      </c>
      <c r="C27" s="259">
        <f>IF($A27="",0,VLOOKUP($A27,'4. Asset Risk'!$A:$S,'4. Asset Risk'!C$1,FALSE))</f>
        <v>0</v>
      </c>
      <c r="D27" s="261">
        <f>IF($A27="",0,VLOOKUP($A27,'4. Asset Risk'!$A:$S,'4. Asset Risk'!P$1,FALSE))</f>
        <v>0</v>
      </c>
      <c r="E27" s="268" t="str">
        <f t="shared" si="2"/>
        <v/>
      </c>
      <c r="F27" s="263">
        <f>IF($A27="",0,VLOOKUP($A27,'4. Asset Risk'!$A:$S,'4. Asset Risk'!Q$1,FALSE))</f>
        <v>0</v>
      </c>
      <c r="G27" s="264">
        <f t="shared" si="3"/>
        <v>0</v>
      </c>
      <c r="H27" s="264">
        <f t="shared" si="4"/>
        <v>0</v>
      </c>
      <c r="I27" s="264" t="str">
        <f t="shared" si="5"/>
        <v/>
      </c>
      <c r="J27" s="269" t="str">
        <f t="shared" si="6"/>
        <v/>
      </c>
      <c r="K27" s="262" t="str">
        <f t="shared" si="7"/>
        <v/>
      </c>
      <c r="L27" s="266">
        <f>IF($A27="",0,VLOOKUP($A27,'4. Asset Risk'!$A:$S,'4. Asset Risk'!R$1,FALSE))</f>
        <v>0</v>
      </c>
      <c r="M27" s="267">
        <f>IF($A27="",0,VLOOKUP($A27,'4. Asset Risk'!$A:$S,'4. Asset Risk'!S$1,FALSE))</f>
        <v>0</v>
      </c>
      <c r="N27" s="268" t="str">
        <f t="shared" si="8"/>
        <v/>
      </c>
    </row>
    <row r="28" spans="1:14" ht="29.95" customHeight="1" thickBot="1" x14ac:dyDescent="0.35">
      <c r="A28" s="20"/>
      <c r="B28" s="259">
        <f>IF($A28="",0,VLOOKUP($A28,'4. Asset Risk'!$A:$S,'4. Asset Risk'!B$1,FALSE))</f>
        <v>0</v>
      </c>
      <c r="C28" s="259">
        <f>IF($A28="",0,VLOOKUP($A28,'4. Asset Risk'!$A:$S,'4. Asset Risk'!C$1,FALSE))</f>
        <v>0</v>
      </c>
      <c r="D28" s="261">
        <f>IF($A28="",0,VLOOKUP($A28,'4. Asset Risk'!$A:$S,'4. Asset Risk'!P$1,FALSE))</f>
        <v>0</v>
      </c>
      <c r="E28" s="268" t="str">
        <f t="shared" si="2"/>
        <v/>
      </c>
      <c r="F28" s="263">
        <f>IF($A28="",0,VLOOKUP($A28,'4. Asset Risk'!$A:$S,'4. Asset Risk'!Q$1,FALSE))</f>
        <v>0</v>
      </c>
      <c r="G28" s="264">
        <f t="shared" si="3"/>
        <v>0</v>
      </c>
      <c r="H28" s="264">
        <f t="shared" si="4"/>
        <v>0</v>
      </c>
      <c r="I28" s="264" t="str">
        <f t="shared" si="5"/>
        <v/>
      </c>
      <c r="J28" s="269" t="str">
        <f t="shared" si="6"/>
        <v/>
      </c>
      <c r="K28" s="262" t="str">
        <f t="shared" si="7"/>
        <v/>
      </c>
      <c r="L28" s="266">
        <f>IF($A28="",0,VLOOKUP($A28,'4. Asset Risk'!$A:$S,'4. Asset Risk'!R$1,FALSE))</f>
        <v>0</v>
      </c>
      <c r="M28" s="267">
        <f>IF($A28="",0,VLOOKUP($A28,'4. Asset Risk'!$A:$S,'4. Asset Risk'!S$1,FALSE))</f>
        <v>0</v>
      </c>
      <c r="N28" s="268" t="str">
        <f t="shared" si="8"/>
        <v/>
      </c>
    </row>
    <row r="29" spans="1:14" ht="29.95" customHeight="1" thickBot="1" x14ac:dyDescent="0.35">
      <c r="A29" s="20"/>
      <c r="B29" s="259">
        <f>IF($A29="",0,VLOOKUP($A29,'4. Asset Risk'!$A:$S,'4. Asset Risk'!B$1,FALSE))</f>
        <v>0</v>
      </c>
      <c r="C29" s="259">
        <f>IF($A29="",0,VLOOKUP($A29,'4. Asset Risk'!$A:$S,'4. Asset Risk'!C$1,FALSE))</f>
        <v>0</v>
      </c>
      <c r="D29" s="261">
        <f>IF($A29="",0,VLOOKUP($A29,'4. Asset Risk'!$A:$S,'4. Asset Risk'!P$1,FALSE))</f>
        <v>0</v>
      </c>
      <c r="E29" s="268" t="str">
        <f t="shared" si="2"/>
        <v/>
      </c>
      <c r="F29" s="263">
        <f>IF($A29="",0,VLOOKUP($A29,'4. Asset Risk'!$A:$S,'4. Asset Risk'!Q$1,FALSE))</f>
        <v>0</v>
      </c>
      <c r="G29" s="264">
        <f t="shared" si="3"/>
        <v>0</v>
      </c>
      <c r="H29" s="264">
        <f t="shared" si="4"/>
        <v>0</v>
      </c>
      <c r="I29" s="264" t="str">
        <f t="shared" si="5"/>
        <v/>
      </c>
      <c r="J29" s="269" t="str">
        <f t="shared" si="6"/>
        <v/>
      </c>
      <c r="K29" s="262" t="str">
        <f t="shared" si="7"/>
        <v/>
      </c>
      <c r="L29" s="266">
        <f>IF($A29="",0,VLOOKUP($A29,'4. Asset Risk'!$A:$S,'4. Asset Risk'!R$1,FALSE))</f>
        <v>0</v>
      </c>
      <c r="M29" s="267">
        <f>IF($A29="",0,VLOOKUP($A29,'4. Asset Risk'!$A:$S,'4. Asset Risk'!S$1,FALSE))</f>
        <v>0</v>
      </c>
      <c r="N29" s="268" t="str">
        <f t="shared" si="8"/>
        <v/>
      </c>
    </row>
    <row r="30" spans="1:14" ht="29.95" customHeight="1" thickBot="1" x14ac:dyDescent="0.35">
      <c r="A30" s="20"/>
      <c r="B30" s="259">
        <f>IF($A30="",0,VLOOKUP($A30,'4. Asset Risk'!$A:$S,'4. Asset Risk'!B$1,FALSE))</f>
        <v>0</v>
      </c>
      <c r="C30" s="259">
        <f>IF($A30="",0,VLOOKUP($A30,'4. Asset Risk'!$A:$S,'4. Asset Risk'!C$1,FALSE))</f>
        <v>0</v>
      </c>
      <c r="D30" s="261">
        <f>IF($A30="",0,VLOOKUP($A30,'4. Asset Risk'!$A:$S,'4. Asset Risk'!P$1,FALSE))</f>
        <v>0</v>
      </c>
      <c r="E30" s="268" t="str">
        <f t="shared" si="2"/>
        <v/>
      </c>
      <c r="F30" s="263">
        <f>IF($A30="",0,VLOOKUP($A30,'4. Asset Risk'!$A:$S,'4. Asset Risk'!Q$1,FALSE))</f>
        <v>0</v>
      </c>
      <c r="G30" s="264">
        <f t="shared" si="3"/>
        <v>0</v>
      </c>
      <c r="H30" s="264">
        <f t="shared" si="4"/>
        <v>0</v>
      </c>
      <c r="I30" s="264" t="str">
        <f t="shared" si="5"/>
        <v/>
      </c>
      <c r="J30" s="269" t="str">
        <f t="shared" si="6"/>
        <v/>
      </c>
      <c r="K30" s="262" t="str">
        <f t="shared" si="7"/>
        <v/>
      </c>
      <c r="L30" s="266">
        <f>IF($A30="",0,VLOOKUP($A30,'4. Asset Risk'!$A:$S,'4. Asset Risk'!R$1,FALSE))</f>
        <v>0</v>
      </c>
      <c r="M30" s="267">
        <f>IF($A30="",0,VLOOKUP($A30,'4. Asset Risk'!$A:$S,'4. Asset Risk'!S$1,FALSE))</f>
        <v>0</v>
      </c>
      <c r="N30" s="268" t="str">
        <f t="shared" si="8"/>
        <v/>
      </c>
    </row>
    <row r="31" spans="1:14" ht="29.95" customHeight="1" thickBot="1" x14ac:dyDescent="0.35">
      <c r="A31" s="20"/>
      <c r="B31" s="259">
        <f>IF($A31="",0,VLOOKUP($A31,'4. Asset Risk'!$A:$S,'4. Asset Risk'!B$1,FALSE))</f>
        <v>0</v>
      </c>
      <c r="C31" s="259">
        <f>IF($A31="",0,VLOOKUP($A31,'4. Asset Risk'!$A:$S,'4. Asset Risk'!C$1,FALSE))</f>
        <v>0</v>
      </c>
      <c r="D31" s="261">
        <f>IF($A31="",0,VLOOKUP($A31,'4. Asset Risk'!$A:$S,'4. Asset Risk'!P$1,FALSE))</f>
        <v>0</v>
      </c>
      <c r="E31" s="268" t="str">
        <f t="shared" si="2"/>
        <v/>
      </c>
      <c r="F31" s="263">
        <f>IF($A31="",0,VLOOKUP($A31,'4. Asset Risk'!$A:$S,'4. Asset Risk'!Q$1,FALSE))</f>
        <v>0</v>
      </c>
      <c r="G31" s="264">
        <f t="shared" si="3"/>
        <v>0</v>
      </c>
      <c r="H31" s="264">
        <f t="shared" si="4"/>
        <v>0</v>
      </c>
      <c r="I31" s="264" t="str">
        <f t="shared" si="5"/>
        <v/>
      </c>
      <c r="J31" s="269" t="str">
        <f t="shared" si="6"/>
        <v/>
      </c>
      <c r="K31" s="262" t="str">
        <f t="shared" si="7"/>
        <v/>
      </c>
      <c r="L31" s="266">
        <f>IF($A31="",0,VLOOKUP($A31,'4. Asset Risk'!$A:$S,'4. Asset Risk'!R$1,FALSE))</f>
        <v>0</v>
      </c>
      <c r="M31" s="267">
        <f>IF($A31="",0,VLOOKUP($A31,'4. Asset Risk'!$A:$S,'4. Asset Risk'!S$1,FALSE))</f>
        <v>0</v>
      </c>
      <c r="N31" s="268" t="str">
        <f t="shared" si="8"/>
        <v/>
      </c>
    </row>
    <row r="32" spans="1:14" ht="29.95" customHeight="1" thickBot="1" x14ac:dyDescent="0.35">
      <c r="A32" s="20"/>
      <c r="B32" s="259">
        <f>IF($A32="",0,VLOOKUP($A32,'4. Asset Risk'!$A:$S,'4. Asset Risk'!B$1,FALSE))</f>
        <v>0</v>
      </c>
      <c r="C32" s="259">
        <f>IF($A32="",0,VLOOKUP($A32,'4. Asset Risk'!$A:$S,'4. Asset Risk'!C$1,FALSE))</f>
        <v>0</v>
      </c>
      <c r="D32" s="261">
        <f>IF($A32="",0,VLOOKUP($A32,'4. Asset Risk'!$A:$S,'4. Asset Risk'!P$1,FALSE))</f>
        <v>0</v>
      </c>
      <c r="E32" s="268" t="str">
        <f t="shared" si="2"/>
        <v/>
      </c>
      <c r="F32" s="263">
        <f>IF($A32="",0,VLOOKUP($A32,'4. Asset Risk'!$A:$S,'4. Asset Risk'!Q$1,FALSE))</f>
        <v>0</v>
      </c>
      <c r="G32" s="264">
        <f t="shared" si="3"/>
        <v>0</v>
      </c>
      <c r="H32" s="264">
        <f t="shared" si="4"/>
        <v>0</v>
      </c>
      <c r="I32" s="264" t="str">
        <f t="shared" si="5"/>
        <v/>
      </c>
      <c r="J32" s="269" t="str">
        <f t="shared" si="6"/>
        <v/>
      </c>
      <c r="K32" s="262" t="str">
        <f t="shared" si="7"/>
        <v/>
      </c>
      <c r="L32" s="266">
        <f>IF($A32="",0,VLOOKUP($A32,'4. Asset Risk'!$A:$S,'4. Asset Risk'!R$1,FALSE))</f>
        <v>0</v>
      </c>
      <c r="M32" s="267">
        <f>IF($A32="",0,VLOOKUP($A32,'4. Asset Risk'!$A:$S,'4. Asset Risk'!S$1,FALSE))</f>
        <v>0</v>
      </c>
      <c r="N32" s="268" t="str">
        <f t="shared" si="8"/>
        <v/>
      </c>
    </row>
    <row r="33" spans="1:14" ht="29.95" customHeight="1" thickBot="1" x14ac:dyDescent="0.35">
      <c r="A33" s="20"/>
      <c r="B33" s="259">
        <f>IF($A33="",0,VLOOKUP($A33,'4. Asset Risk'!$A:$S,'4. Asset Risk'!B$1,FALSE))</f>
        <v>0</v>
      </c>
      <c r="C33" s="259">
        <f>IF($A33="",0,VLOOKUP($A33,'4. Asset Risk'!$A:$S,'4. Asset Risk'!C$1,FALSE))</f>
        <v>0</v>
      </c>
      <c r="D33" s="261">
        <f>IF($A33="",0,VLOOKUP($A33,'4. Asset Risk'!$A:$S,'4. Asset Risk'!P$1,FALSE))</f>
        <v>0</v>
      </c>
      <c r="E33" s="268" t="str">
        <f t="shared" si="2"/>
        <v/>
      </c>
      <c r="F33" s="263">
        <f>IF($A33="",0,VLOOKUP($A33,'4. Asset Risk'!$A:$S,'4. Asset Risk'!Q$1,FALSE))</f>
        <v>0</v>
      </c>
      <c r="G33" s="264">
        <f t="shared" si="3"/>
        <v>0</v>
      </c>
      <c r="H33" s="264">
        <f t="shared" si="4"/>
        <v>0</v>
      </c>
      <c r="I33" s="264" t="str">
        <f t="shared" si="5"/>
        <v/>
      </c>
      <c r="J33" s="269" t="str">
        <f t="shared" si="6"/>
        <v/>
      </c>
      <c r="K33" s="262" t="str">
        <f t="shared" si="7"/>
        <v/>
      </c>
      <c r="L33" s="266">
        <f>IF($A33="",0,VLOOKUP($A33,'4. Asset Risk'!$A:$S,'4. Asset Risk'!R$1,FALSE))</f>
        <v>0</v>
      </c>
      <c r="M33" s="267">
        <f>IF($A33="",0,VLOOKUP($A33,'4. Asset Risk'!$A:$S,'4. Asset Risk'!S$1,FALSE))</f>
        <v>0</v>
      </c>
      <c r="N33" s="268" t="str">
        <f t="shared" si="8"/>
        <v/>
      </c>
    </row>
    <row r="34" spans="1:14" ht="29.95" customHeight="1" thickBot="1" x14ac:dyDescent="0.35">
      <c r="A34" s="20"/>
      <c r="B34" s="259">
        <f>IF($A34="",0,VLOOKUP($A34,'4. Asset Risk'!$A:$S,'4. Asset Risk'!B$1,FALSE))</f>
        <v>0</v>
      </c>
      <c r="C34" s="259">
        <f>IF($A34="",0,VLOOKUP($A34,'4. Asset Risk'!$A:$S,'4. Asset Risk'!C$1,FALSE))</f>
        <v>0</v>
      </c>
      <c r="D34" s="261">
        <f>IF($A34="",0,VLOOKUP($A34,'4. Asset Risk'!$A:$S,'4. Asset Risk'!P$1,FALSE))</f>
        <v>0</v>
      </c>
      <c r="E34" s="268" t="str">
        <f t="shared" si="2"/>
        <v/>
      </c>
      <c r="F34" s="263">
        <f>IF($A34="",0,VLOOKUP($A34,'4. Asset Risk'!$A:$S,'4. Asset Risk'!Q$1,FALSE))</f>
        <v>0</v>
      </c>
      <c r="G34" s="264">
        <f t="shared" si="3"/>
        <v>0</v>
      </c>
      <c r="H34" s="264">
        <f t="shared" si="4"/>
        <v>0</v>
      </c>
      <c r="I34" s="264" t="str">
        <f t="shared" si="5"/>
        <v/>
      </c>
      <c r="J34" s="269" t="str">
        <f t="shared" si="6"/>
        <v/>
      </c>
      <c r="K34" s="262" t="str">
        <f t="shared" si="7"/>
        <v/>
      </c>
      <c r="L34" s="266">
        <f>IF($A34="",0,VLOOKUP($A34,'4. Asset Risk'!$A:$S,'4. Asset Risk'!R$1,FALSE))</f>
        <v>0</v>
      </c>
      <c r="M34" s="267">
        <f>IF($A34="",0,VLOOKUP($A34,'4. Asset Risk'!$A:$S,'4. Asset Risk'!S$1,FALSE))</f>
        <v>0</v>
      </c>
      <c r="N34" s="268" t="str">
        <f t="shared" si="8"/>
        <v/>
      </c>
    </row>
    <row r="35" spans="1:14" ht="29.95" customHeight="1" thickBot="1" x14ac:dyDescent="0.35">
      <c r="A35" s="20"/>
      <c r="B35" s="259">
        <f>IF($A35="",0,VLOOKUP($A35,'4. Asset Risk'!$A:$S,'4. Asset Risk'!B$1,FALSE))</f>
        <v>0</v>
      </c>
      <c r="C35" s="259">
        <f>IF($A35="",0,VLOOKUP($A35,'4. Asset Risk'!$A:$S,'4. Asset Risk'!C$1,FALSE))</f>
        <v>0</v>
      </c>
      <c r="D35" s="261">
        <f>IF($A35="",0,VLOOKUP($A35,'4. Asset Risk'!$A:$S,'4. Asset Risk'!P$1,FALSE))</f>
        <v>0</v>
      </c>
      <c r="E35" s="268" t="str">
        <f t="shared" si="2"/>
        <v/>
      </c>
      <c r="F35" s="263">
        <f>IF($A35="",0,VLOOKUP($A35,'4. Asset Risk'!$A:$S,'4. Asset Risk'!Q$1,FALSE))</f>
        <v>0</v>
      </c>
      <c r="G35" s="264">
        <f t="shared" si="3"/>
        <v>0</v>
      </c>
      <c r="H35" s="264">
        <f t="shared" si="4"/>
        <v>0</v>
      </c>
      <c r="I35" s="264" t="str">
        <f t="shared" si="5"/>
        <v/>
      </c>
      <c r="J35" s="269" t="str">
        <f t="shared" si="6"/>
        <v/>
      </c>
      <c r="K35" s="262" t="str">
        <f t="shared" si="7"/>
        <v/>
      </c>
      <c r="L35" s="266">
        <f>IF($A35="",0,VLOOKUP($A35,'4. Asset Risk'!$A:$S,'4. Asset Risk'!R$1,FALSE))</f>
        <v>0</v>
      </c>
      <c r="M35" s="267">
        <f>IF($A35="",0,VLOOKUP($A35,'4. Asset Risk'!$A:$S,'4. Asset Risk'!S$1,FALSE))</f>
        <v>0</v>
      </c>
      <c r="N35" s="268" t="str">
        <f t="shared" si="8"/>
        <v/>
      </c>
    </row>
  </sheetData>
  <sheetProtection sheet="1" formatCells="0" formatColumns="0" formatRows="0" insertColumns="0" insertRows="0" insertHyperlinks="0" deleteColumns="0" deleteRows="0" sort="0" autoFilter="0" pivotTables="0"/>
  <sortState xmlns:xlrd2="http://schemas.microsoft.com/office/spreadsheetml/2017/richdata2" ref="A4:N5">
    <sortCondition descending="1" ref="D4:D5"/>
    <sortCondition descending="1" ref="J4:J5"/>
  </sortState>
  <mergeCells count="10">
    <mergeCell ref="J1:J3"/>
    <mergeCell ref="K1:K3"/>
    <mergeCell ref="L1:L3"/>
    <mergeCell ref="M1:M3"/>
    <mergeCell ref="N1:N3"/>
    <mergeCell ref="G1:I1"/>
    <mergeCell ref="D1:D3"/>
    <mergeCell ref="E1:E3"/>
    <mergeCell ref="F1:F3"/>
    <mergeCell ref="B1:C3"/>
  </mergeCells>
  <conditionalFormatting sqref="B4:D35 F4:J35 L4:M35">
    <cfRule type="cellIs" dxfId="2" priority="3" operator="equal">
      <formula>0</formula>
    </cfRule>
  </conditionalFormatting>
  <conditionalFormatting sqref="F4:F35">
    <cfRule type="cellIs" dxfId="1" priority="1" operator="greaterThanOrEqual">
      <formula>0</formula>
    </cfRule>
    <cfRule type="cellIs" dxfId="0" priority="2" operator="lessThan">
      <formula>0</formula>
    </cfRule>
  </conditionalFormatting>
  <printOptions horizontalCentered="1"/>
  <pageMargins left="0.23622047244094491" right="0.23622047244094491" top="0.74803149606299213" bottom="0.74803149606299213" header="0.31496062992125984" footer="0.31496062992125984"/>
  <pageSetup paperSize="3" scale="56" orientation="portrait" horizontalDpi="4294967293" verticalDpi="0" r:id="rId1"/>
  <headerFooter>
    <oddHeader>&amp;C&amp;"-,Bold"&amp;12Asset Priority Matrix</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13B3E-DF03-4EE9-9656-78911C84736A}">
  <sheetPr codeName="Sheet6">
    <tabColor rgb="FF0070C0"/>
    <pageSetUpPr fitToPage="1"/>
  </sheetPr>
  <dimension ref="A1:G15"/>
  <sheetViews>
    <sheetView zoomScale="80" zoomScaleNormal="80" workbookViewId="0">
      <pane ySplit="2" topLeftCell="A8" activePane="bottomLeft" state="frozen"/>
      <selection activeCell="A10" sqref="A10:A11"/>
      <selection pane="bottomLeft" activeCell="A10" sqref="A10:A11"/>
    </sheetView>
  </sheetViews>
  <sheetFormatPr defaultColWidth="8.8984375" defaultRowHeight="13.85" x14ac:dyDescent="0.25"/>
  <cols>
    <col min="1" max="6" width="30.69921875" style="99" customWidth="1"/>
    <col min="7" max="7" width="20.69921875" style="99" customWidth="1"/>
    <col min="8" max="16384" width="8.8984375" style="99"/>
  </cols>
  <sheetData>
    <row r="1" spans="1:7" ht="16.7" thickBot="1" x14ac:dyDescent="0.3">
      <c r="A1" s="399" t="s">
        <v>89</v>
      </c>
      <c r="B1" s="401" t="s">
        <v>90</v>
      </c>
      <c r="C1" s="402"/>
      <c r="D1" s="402"/>
      <c r="E1" s="402"/>
      <c r="F1" s="403"/>
      <c r="G1" s="98"/>
    </row>
    <row r="2" spans="1:7" ht="15" thickBot="1" x14ac:dyDescent="0.3">
      <c r="A2" s="400"/>
      <c r="B2" s="100" t="s">
        <v>91</v>
      </c>
      <c r="C2" s="101" t="s">
        <v>58</v>
      </c>
      <c r="D2" s="102" t="s">
        <v>92</v>
      </c>
      <c r="E2" s="103" t="s">
        <v>62</v>
      </c>
      <c r="F2" s="104" t="s">
        <v>64</v>
      </c>
      <c r="G2" s="105"/>
    </row>
    <row r="3" spans="1:7" ht="14.4" x14ac:dyDescent="0.25">
      <c r="A3" s="106" t="s">
        <v>6</v>
      </c>
      <c r="B3" s="107">
        <v>1</v>
      </c>
      <c r="C3" s="108">
        <v>2</v>
      </c>
      <c r="D3" s="109">
        <v>3</v>
      </c>
      <c r="E3" s="110">
        <v>4</v>
      </c>
      <c r="F3" s="111">
        <v>5</v>
      </c>
      <c r="G3" s="396"/>
    </row>
    <row r="4" spans="1:7" ht="117.25" customHeight="1" thickBot="1" x14ac:dyDescent="0.3">
      <c r="A4" s="112" t="s">
        <v>93</v>
      </c>
      <c r="B4" s="113" t="s">
        <v>94</v>
      </c>
      <c r="C4" s="114" t="s">
        <v>95</v>
      </c>
      <c r="D4" s="115" t="s">
        <v>96</v>
      </c>
      <c r="E4" s="116" t="s">
        <v>97</v>
      </c>
      <c r="F4" s="117" t="s">
        <v>98</v>
      </c>
      <c r="G4" s="396"/>
    </row>
    <row r="5" spans="1:7" ht="14.4" x14ac:dyDescent="0.25">
      <c r="A5" s="106" t="s">
        <v>7</v>
      </c>
      <c r="B5" s="107">
        <v>1</v>
      </c>
      <c r="C5" s="118">
        <v>2</v>
      </c>
      <c r="D5" s="119">
        <v>3</v>
      </c>
      <c r="E5" s="120">
        <v>4</v>
      </c>
      <c r="F5" s="111">
        <v>5</v>
      </c>
      <c r="G5" s="404" t="s">
        <v>99</v>
      </c>
    </row>
    <row r="6" spans="1:7" ht="345.6" customHeight="1" thickBot="1" x14ac:dyDescent="0.3">
      <c r="A6" s="112" t="s">
        <v>159</v>
      </c>
      <c r="B6" s="121" t="s">
        <v>160</v>
      </c>
      <c r="C6" s="121" t="s">
        <v>163</v>
      </c>
      <c r="D6" s="122" t="s">
        <v>161</v>
      </c>
      <c r="E6" s="123" t="s">
        <v>162</v>
      </c>
      <c r="F6" s="124" t="s">
        <v>164</v>
      </c>
      <c r="G6" s="396"/>
    </row>
    <row r="7" spans="1:7" ht="14.4" x14ac:dyDescent="0.25">
      <c r="A7" s="125" t="s">
        <v>8</v>
      </c>
      <c r="B7" s="126">
        <v>1</v>
      </c>
      <c r="C7" s="118">
        <v>2</v>
      </c>
      <c r="D7" s="127">
        <v>3</v>
      </c>
      <c r="E7" s="120">
        <v>4</v>
      </c>
      <c r="F7" s="111">
        <v>5</v>
      </c>
      <c r="G7" s="396"/>
    </row>
    <row r="8" spans="1:7" ht="360.6" thickBot="1" x14ac:dyDescent="0.3">
      <c r="A8" s="128" t="s">
        <v>100</v>
      </c>
      <c r="B8" s="121" t="s">
        <v>101</v>
      </c>
      <c r="C8" s="121" t="s">
        <v>102</v>
      </c>
      <c r="D8" s="123" t="s">
        <v>103</v>
      </c>
      <c r="E8" s="123" t="s">
        <v>104</v>
      </c>
      <c r="F8" s="124" t="s">
        <v>105</v>
      </c>
      <c r="G8" s="396"/>
    </row>
    <row r="9" spans="1:7" ht="14.4" x14ac:dyDescent="0.25">
      <c r="A9" s="125" t="s">
        <v>9</v>
      </c>
      <c r="B9" s="126">
        <v>1</v>
      </c>
      <c r="C9" s="118">
        <v>2</v>
      </c>
      <c r="D9" s="127">
        <v>3</v>
      </c>
      <c r="E9" s="120">
        <v>4</v>
      </c>
      <c r="F9" s="111">
        <v>5</v>
      </c>
      <c r="G9" s="396"/>
    </row>
    <row r="10" spans="1:7" ht="106.85" customHeight="1" thickBot="1" x14ac:dyDescent="0.3">
      <c r="A10" s="128" t="s">
        <v>106</v>
      </c>
      <c r="B10" s="121" t="s">
        <v>107</v>
      </c>
      <c r="C10" s="121" t="s">
        <v>108</v>
      </c>
      <c r="D10" s="123" t="s">
        <v>109</v>
      </c>
      <c r="E10" s="123" t="s">
        <v>110</v>
      </c>
      <c r="F10" s="124" t="s">
        <v>111</v>
      </c>
      <c r="G10" s="396"/>
    </row>
    <row r="11" spans="1:7" ht="14.4" x14ac:dyDescent="0.25">
      <c r="A11" s="125" t="s">
        <v>10</v>
      </c>
      <c r="B11" s="129">
        <v>1</v>
      </c>
      <c r="C11" s="118">
        <v>2</v>
      </c>
      <c r="D11" s="127">
        <v>3</v>
      </c>
      <c r="E11" s="120">
        <v>4</v>
      </c>
      <c r="F11" s="111">
        <v>5</v>
      </c>
      <c r="G11" s="396"/>
    </row>
    <row r="12" spans="1:7" ht="298.8" customHeight="1" thickBot="1" x14ac:dyDescent="0.3">
      <c r="A12" s="128" t="s">
        <v>112</v>
      </c>
      <c r="B12" s="128" t="s">
        <v>113</v>
      </c>
      <c r="C12" s="121" t="s">
        <v>114</v>
      </c>
      <c r="D12" s="123" t="s">
        <v>115</v>
      </c>
      <c r="E12" s="123" t="s">
        <v>116</v>
      </c>
      <c r="F12" s="124" t="s">
        <v>117</v>
      </c>
      <c r="G12" s="396"/>
    </row>
    <row r="13" spans="1:7" ht="14.4" x14ac:dyDescent="0.3">
      <c r="A13"/>
      <c r="B13"/>
      <c r="C13"/>
      <c r="D13"/>
      <c r="E13"/>
      <c r="F13"/>
    </row>
    <row r="14" spans="1:7" s="131" customFormat="1" ht="29.95" customHeight="1" x14ac:dyDescent="0.3">
      <c r="A14" s="130" t="s">
        <v>118</v>
      </c>
      <c r="B14" s="397" t="s">
        <v>165</v>
      </c>
      <c r="C14" s="397"/>
      <c r="D14" s="397"/>
      <c r="E14" s="397"/>
      <c r="F14" s="397"/>
    </row>
    <row r="15" spans="1:7" ht="14.4" x14ac:dyDescent="0.3">
      <c r="A15" s="132" t="s">
        <v>119</v>
      </c>
      <c r="B15" s="398" t="s">
        <v>120</v>
      </c>
      <c r="C15" s="398"/>
      <c r="D15" s="398"/>
      <c r="E15" s="398"/>
      <c r="F15" s="398"/>
    </row>
  </sheetData>
  <mergeCells count="9">
    <mergeCell ref="G11:G12"/>
    <mergeCell ref="B14:F14"/>
    <mergeCell ref="B15:F15"/>
    <mergeCell ref="A1:A2"/>
    <mergeCell ref="B1:F1"/>
    <mergeCell ref="G3:G4"/>
    <mergeCell ref="G5:G6"/>
    <mergeCell ref="G7:G8"/>
    <mergeCell ref="G9:G10"/>
  </mergeCells>
  <printOptions horizontalCentered="1"/>
  <pageMargins left="0.23622047244094491" right="0.23622047244094491" top="0.74803149606299213" bottom="0.74803149606299213" header="0.31496062992125984" footer="0.31496062992125984"/>
  <pageSetup paperSize="5" scale="55" orientation="portrait" horizontalDpi="4294967293" r:id="rId1"/>
  <headerFooter>
    <oddHeader>&amp;C&amp;"-,Bold"&amp;12Consequence Table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99C4A-2333-434B-BEB3-DC7B954F764E}">
  <sheetPr codeName="Sheet7">
    <tabColor rgb="FF0070C0"/>
    <pageSetUpPr fitToPage="1"/>
  </sheetPr>
  <dimension ref="A1:C16"/>
  <sheetViews>
    <sheetView zoomScale="95" zoomScaleNormal="95" workbookViewId="0">
      <pane ySplit="1" topLeftCell="A2" activePane="bottomLeft" state="frozen"/>
      <selection activeCell="A10" sqref="A10"/>
      <selection pane="bottomLeft" activeCell="A10" sqref="A10:A11"/>
    </sheetView>
  </sheetViews>
  <sheetFormatPr defaultColWidth="8.8984375" defaultRowHeight="15.55" x14ac:dyDescent="0.3"/>
  <cols>
    <col min="1" max="1" width="10.8984375" style="150" customWidth="1"/>
    <col min="2" max="2" width="5.59765625" style="151" customWidth="1"/>
    <col min="3" max="3" width="107.796875" style="152" customWidth="1"/>
    <col min="4" max="16384" width="8.8984375" style="88"/>
  </cols>
  <sheetData>
    <row r="1" spans="1:3" ht="18.45" thickBot="1" x14ac:dyDescent="0.4">
      <c r="A1" s="133" t="s">
        <v>121</v>
      </c>
      <c r="B1" s="134" t="s">
        <v>122</v>
      </c>
      <c r="C1" s="133" t="s">
        <v>123</v>
      </c>
    </row>
    <row r="2" spans="1:3" ht="50" customHeight="1" x14ac:dyDescent="0.3">
      <c r="A2" s="413" t="s">
        <v>124</v>
      </c>
      <c r="B2" s="415">
        <v>1</v>
      </c>
      <c r="C2" s="135" t="s">
        <v>172</v>
      </c>
    </row>
    <row r="3" spans="1:3" ht="221.65" customHeight="1" thickBot="1" x14ac:dyDescent="0.35">
      <c r="A3" s="414"/>
      <c r="B3" s="416"/>
      <c r="C3" s="136" t="s">
        <v>181</v>
      </c>
    </row>
    <row r="4" spans="1:3" ht="50" customHeight="1" x14ac:dyDescent="0.3">
      <c r="A4" s="417" t="s">
        <v>125</v>
      </c>
      <c r="B4" s="419">
        <v>2</v>
      </c>
      <c r="C4" s="137" t="s">
        <v>173</v>
      </c>
    </row>
    <row r="5" spans="1:3" ht="250.45" customHeight="1" thickBot="1" x14ac:dyDescent="0.35">
      <c r="A5" s="418"/>
      <c r="B5" s="420"/>
      <c r="C5" s="138" t="s">
        <v>180</v>
      </c>
    </row>
    <row r="6" spans="1:3" ht="49.25" customHeight="1" x14ac:dyDescent="0.3">
      <c r="A6" s="421" t="s">
        <v>126</v>
      </c>
      <c r="B6" s="423">
        <v>3</v>
      </c>
      <c r="C6" s="135" t="s">
        <v>174</v>
      </c>
    </row>
    <row r="7" spans="1:3" ht="276.05" customHeight="1" thickBot="1" x14ac:dyDescent="0.35">
      <c r="A7" s="422"/>
      <c r="B7" s="424"/>
      <c r="C7" s="139" t="s">
        <v>179</v>
      </c>
    </row>
    <row r="8" spans="1:3" ht="50" customHeight="1" x14ac:dyDescent="0.3">
      <c r="A8" s="405" t="s">
        <v>127</v>
      </c>
      <c r="B8" s="407">
        <v>4</v>
      </c>
      <c r="C8" s="137" t="s">
        <v>175</v>
      </c>
    </row>
    <row r="9" spans="1:3" ht="273.60000000000002" customHeight="1" thickBot="1" x14ac:dyDescent="0.35">
      <c r="A9" s="406"/>
      <c r="B9" s="408"/>
      <c r="C9" s="138" t="s">
        <v>178</v>
      </c>
    </row>
    <row r="10" spans="1:3" s="141" customFormat="1" ht="50" customHeight="1" x14ac:dyDescent="0.3">
      <c r="A10" s="409" t="s">
        <v>128</v>
      </c>
      <c r="B10" s="411">
        <v>5</v>
      </c>
      <c r="C10" s="140" t="s">
        <v>176</v>
      </c>
    </row>
    <row r="11" spans="1:3" ht="271.14999999999998" customHeight="1" thickBot="1" x14ac:dyDescent="0.35">
      <c r="A11" s="410"/>
      <c r="B11" s="412"/>
      <c r="C11" s="142" t="s">
        <v>177</v>
      </c>
    </row>
    <row r="12" spans="1:3" x14ac:dyDescent="0.3">
      <c r="A12" s="143"/>
      <c r="B12" s="144"/>
      <c r="C12" s="145"/>
    </row>
    <row r="13" spans="1:3" ht="15" customHeight="1" x14ac:dyDescent="0.3">
      <c r="A13" s="146" t="s">
        <v>129</v>
      </c>
      <c r="B13" s="397" t="s">
        <v>130</v>
      </c>
      <c r="C13" s="397"/>
    </row>
    <row r="14" spans="1:3" s="148" customFormat="1" ht="15" customHeight="1" x14ac:dyDescent="0.35">
      <c r="A14" s="147" t="s">
        <v>119</v>
      </c>
      <c r="B14" s="398" t="s">
        <v>131</v>
      </c>
      <c r="C14" s="398"/>
    </row>
    <row r="15" spans="1:3" s="149" customFormat="1" ht="60.65" customHeight="1" x14ac:dyDescent="0.25">
      <c r="A15" s="146" t="s">
        <v>132</v>
      </c>
      <c r="B15" s="397" t="s">
        <v>157</v>
      </c>
      <c r="C15" s="397"/>
    </row>
    <row r="16" spans="1:3" s="149" customFormat="1" ht="29.95" customHeight="1" x14ac:dyDescent="0.25">
      <c r="A16" s="146" t="s">
        <v>133</v>
      </c>
      <c r="B16" s="397" t="s">
        <v>134</v>
      </c>
      <c r="C16" s="397"/>
    </row>
  </sheetData>
  <mergeCells count="14">
    <mergeCell ref="A2:A3"/>
    <mergeCell ref="B2:B3"/>
    <mergeCell ref="A4:A5"/>
    <mergeCell ref="B4:B5"/>
    <mergeCell ref="A6:A7"/>
    <mergeCell ref="B6:B7"/>
    <mergeCell ref="B15:C15"/>
    <mergeCell ref="B16:C16"/>
    <mergeCell ref="A8:A9"/>
    <mergeCell ref="B8:B9"/>
    <mergeCell ref="A10:A11"/>
    <mergeCell ref="B10:B11"/>
    <mergeCell ref="B13:C13"/>
    <mergeCell ref="B14:C14"/>
  </mergeCells>
  <printOptions horizontalCentered="1"/>
  <pageMargins left="0.23622047244094491" right="0.23622047244094491" top="0.74803149606299213" bottom="0.74803149606299213" header="0.31496062992125984" footer="0.31496062992125984"/>
  <pageSetup paperSize="5" scale="56" orientation="portrait" horizontalDpi="4294967293" r:id="rId1"/>
  <headerFooter>
    <oddHeader>&amp;C&amp;"-,Bold"&amp;12Likelihood Table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1BFD-7D30-4D7A-94AF-0549723E4EDF}">
  <sheetPr codeName="Sheet8">
    <tabColor rgb="FF0070C0"/>
  </sheetPr>
  <dimension ref="K4:L17"/>
  <sheetViews>
    <sheetView workbookViewId="0">
      <selection activeCell="H18" sqref="H18"/>
    </sheetView>
  </sheetViews>
  <sheetFormatPr defaultColWidth="8.8984375" defaultRowHeight="15.55" x14ac:dyDescent="0.3"/>
  <cols>
    <col min="1" max="10" width="8.8984375" style="88"/>
    <col min="11" max="11" width="10.09765625" style="88" customWidth="1"/>
    <col min="12" max="16384" width="8.8984375" style="88"/>
  </cols>
  <sheetData>
    <row r="4" spans="11:12" ht="16.149999999999999" thickBot="1" x14ac:dyDescent="0.35"/>
    <row r="5" spans="11:12" ht="16.149999999999999" thickBot="1" x14ac:dyDescent="0.35">
      <c r="K5" s="425" t="s">
        <v>66</v>
      </c>
      <c r="L5" s="426"/>
    </row>
    <row r="6" spans="11:12" ht="16.149999999999999" thickBot="1" x14ac:dyDescent="0.35">
      <c r="K6" s="89" t="s">
        <v>56</v>
      </c>
      <c r="L6" s="89" t="s">
        <v>57</v>
      </c>
    </row>
    <row r="7" spans="11:12" x14ac:dyDescent="0.3">
      <c r="K7" s="90" t="s">
        <v>58</v>
      </c>
      <c r="L7" s="91" t="s">
        <v>67</v>
      </c>
    </row>
    <row r="8" spans="11:12" x14ac:dyDescent="0.3">
      <c r="K8" s="92" t="s">
        <v>60</v>
      </c>
      <c r="L8" s="93" t="s">
        <v>68</v>
      </c>
    </row>
    <row r="9" spans="11:12" x14ac:dyDescent="0.3">
      <c r="K9" s="94" t="s">
        <v>62</v>
      </c>
      <c r="L9" s="95" t="s">
        <v>69</v>
      </c>
    </row>
    <row r="10" spans="11:12" ht="16.149999999999999" thickBot="1" x14ac:dyDescent="0.35">
      <c r="K10" s="96" t="s">
        <v>64</v>
      </c>
      <c r="L10" s="97" t="s">
        <v>70</v>
      </c>
    </row>
    <row r="11" spans="11:12" ht="16.149999999999999" thickBot="1" x14ac:dyDescent="0.35"/>
    <row r="12" spans="11:12" ht="16.149999999999999" thickBot="1" x14ac:dyDescent="0.35">
      <c r="K12" s="425" t="s">
        <v>55</v>
      </c>
      <c r="L12" s="426"/>
    </row>
    <row r="13" spans="11:12" ht="16.149999999999999" thickBot="1" x14ac:dyDescent="0.35">
      <c r="K13" s="89" t="s">
        <v>56</v>
      </c>
      <c r="L13" s="89" t="s">
        <v>57</v>
      </c>
    </row>
    <row r="14" spans="11:12" x14ac:dyDescent="0.3">
      <c r="K14" s="90" t="s">
        <v>58</v>
      </c>
      <c r="L14" s="91" t="s">
        <v>59</v>
      </c>
    </row>
    <row r="15" spans="11:12" x14ac:dyDescent="0.3">
      <c r="K15" s="92" t="s">
        <v>60</v>
      </c>
      <c r="L15" s="93" t="s">
        <v>61</v>
      </c>
    </row>
    <row r="16" spans="11:12" x14ac:dyDescent="0.3">
      <c r="K16" s="94" t="s">
        <v>62</v>
      </c>
      <c r="L16" s="95" t="s">
        <v>63</v>
      </c>
    </row>
    <row r="17" spans="11:12" ht="16.149999999999999" thickBot="1" x14ac:dyDescent="0.35">
      <c r="K17" s="96" t="s">
        <v>64</v>
      </c>
      <c r="L17" s="97" t="s">
        <v>65</v>
      </c>
    </row>
  </sheetData>
  <mergeCells count="2">
    <mergeCell ref="K5:L5"/>
    <mergeCell ref="K12:L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5D67-FF97-407A-AF29-D8AC1AE4D915}">
  <sheetPr codeName="Sheet13">
    <tabColor rgb="FF00B050"/>
    <pageSetUpPr fitToPage="1"/>
  </sheetPr>
  <dimension ref="A1:H209"/>
  <sheetViews>
    <sheetView zoomScale="81" zoomScaleNormal="81" workbookViewId="0">
      <pane ySplit="2" topLeftCell="A3" activePane="bottomLeft" state="frozen"/>
      <selection pane="bottomLeft" activeCell="F11" sqref="F11"/>
    </sheetView>
  </sheetViews>
  <sheetFormatPr defaultRowHeight="14.4" x14ac:dyDescent="0.3"/>
  <cols>
    <col min="1" max="1" width="16.796875" style="169" customWidth="1"/>
    <col min="2" max="2" width="5.796875" style="170" customWidth="1"/>
    <col min="3" max="3" width="50.796875" style="169" customWidth="1"/>
    <col min="4" max="8" width="30.796875" style="143" customWidth="1"/>
  </cols>
  <sheetData>
    <row r="1" spans="1:8" ht="20.45" customHeight="1" thickBot="1" x14ac:dyDescent="0.35">
      <c r="A1" s="427" t="s">
        <v>147</v>
      </c>
      <c r="B1" s="429" t="s">
        <v>135</v>
      </c>
      <c r="C1" s="431" t="s">
        <v>140</v>
      </c>
      <c r="D1" s="433" t="s">
        <v>155</v>
      </c>
      <c r="E1" s="434"/>
      <c r="F1" s="434"/>
      <c r="G1" s="434"/>
      <c r="H1" s="435"/>
    </row>
    <row r="2" spans="1:8" ht="38.049999999999997" customHeight="1" thickBot="1" x14ac:dyDescent="0.35">
      <c r="A2" s="428"/>
      <c r="B2" s="430"/>
      <c r="C2" s="432"/>
      <c r="D2" s="157" t="s">
        <v>139</v>
      </c>
      <c r="E2" s="158" t="s">
        <v>7</v>
      </c>
      <c r="F2" s="159" t="s">
        <v>8</v>
      </c>
      <c r="G2" s="159" t="s">
        <v>9</v>
      </c>
      <c r="H2" s="160" t="s">
        <v>10</v>
      </c>
    </row>
    <row r="3" spans="1:8" ht="186.05" customHeight="1" x14ac:dyDescent="0.3">
      <c r="A3" s="436" t="s">
        <v>149</v>
      </c>
      <c r="B3" s="179" t="s">
        <v>144</v>
      </c>
      <c r="C3" s="181" t="s">
        <v>153</v>
      </c>
      <c r="D3" s="161" t="s">
        <v>150</v>
      </c>
      <c r="E3" s="161" t="s">
        <v>166</v>
      </c>
      <c r="F3" s="161" t="s">
        <v>158</v>
      </c>
      <c r="G3" s="161"/>
      <c r="H3" s="162" t="s">
        <v>146</v>
      </c>
    </row>
    <row r="4" spans="1:8" ht="223.8" customHeight="1" x14ac:dyDescent="0.3">
      <c r="A4" s="437"/>
      <c r="B4" s="176" t="s">
        <v>136</v>
      </c>
      <c r="C4" s="180" t="s">
        <v>152</v>
      </c>
      <c r="D4" s="163" t="s">
        <v>150</v>
      </c>
      <c r="E4" s="167" t="s">
        <v>167</v>
      </c>
      <c r="F4" s="167" t="s">
        <v>154</v>
      </c>
      <c r="G4" s="163"/>
      <c r="H4" s="168" t="s">
        <v>146</v>
      </c>
    </row>
    <row r="5" spans="1:8" ht="235.15" customHeight="1" x14ac:dyDescent="0.3">
      <c r="A5" s="437"/>
      <c r="B5" s="176" t="s">
        <v>137</v>
      </c>
      <c r="C5" s="180" t="s">
        <v>151</v>
      </c>
      <c r="D5" s="174"/>
      <c r="E5" s="163" t="s">
        <v>168</v>
      </c>
      <c r="F5" s="163" t="s">
        <v>169</v>
      </c>
      <c r="G5" s="163"/>
      <c r="H5" s="164" t="s">
        <v>146</v>
      </c>
    </row>
    <row r="6" spans="1:8" ht="194.4" customHeight="1" x14ac:dyDescent="0.3">
      <c r="A6" s="437"/>
      <c r="B6" s="176" t="s">
        <v>145</v>
      </c>
      <c r="C6" s="180" t="s">
        <v>187</v>
      </c>
      <c r="D6" s="163" t="s">
        <v>185</v>
      </c>
      <c r="E6" s="167" t="s">
        <v>189</v>
      </c>
      <c r="F6" s="167" t="s">
        <v>170</v>
      </c>
      <c r="G6" s="163"/>
      <c r="H6" s="168" t="s">
        <v>146</v>
      </c>
    </row>
    <row r="7" spans="1:8" ht="106.45" customHeight="1" thickBot="1" x14ac:dyDescent="0.35">
      <c r="A7" s="438"/>
      <c r="B7" s="177" t="s">
        <v>138</v>
      </c>
      <c r="C7" s="178" t="s">
        <v>190</v>
      </c>
      <c r="D7" s="165" t="s">
        <v>186</v>
      </c>
      <c r="E7" s="165" t="s">
        <v>188</v>
      </c>
      <c r="F7" s="165" t="s">
        <v>148</v>
      </c>
      <c r="G7" s="165"/>
      <c r="H7" s="166" t="s">
        <v>146</v>
      </c>
    </row>
    <row r="8" spans="1:8" s="143" customFormat="1" x14ac:dyDescent="0.3">
      <c r="A8" s="175"/>
      <c r="B8" s="171"/>
      <c r="C8" s="175"/>
    </row>
    <row r="9" spans="1:8" s="143" customFormat="1" x14ac:dyDescent="0.3">
      <c r="A9" s="130" t="s">
        <v>141</v>
      </c>
      <c r="B9" s="173" t="s">
        <v>142</v>
      </c>
      <c r="C9" s="397" t="s">
        <v>171</v>
      </c>
      <c r="D9" s="397"/>
      <c r="E9" s="397"/>
      <c r="F9" s="397"/>
      <c r="G9" s="397"/>
      <c r="H9" s="397"/>
    </row>
    <row r="10" spans="1:8" s="143" customFormat="1" x14ac:dyDescent="0.3">
      <c r="A10" s="130"/>
      <c r="B10" s="173" t="s">
        <v>119</v>
      </c>
      <c r="C10" s="397" t="s">
        <v>143</v>
      </c>
      <c r="D10" s="397"/>
      <c r="E10" s="397"/>
      <c r="F10" s="397"/>
      <c r="G10" s="397"/>
      <c r="H10" s="397"/>
    </row>
    <row r="11" spans="1:8" s="143" customFormat="1" x14ac:dyDescent="0.3">
      <c r="A11" s="175"/>
      <c r="B11" s="172"/>
      <c r="C11" s="175"/>
    </row>
    <row r="12" spans="1:8" s="143" customFormat="1" x14ac:dyDescent="0.3">
      <c r="A12" s="175"/>
      <c r="B12" s="172"/>
      <c r="C12" s="175"/>
    </row>
    <row r="13" spans="1:8" s="143" customFormat="1" x14ac:dyDescent="0.3">
      <c r="A13" s="175"/>
      <c r="B13" s="171"/>
      <c r="C13" s="175"/>
    </row>
    <row r="14" spans="1:8" s="143" customFormat="1" x14ac:dyDescent="0.3">
      <c r="A14" s="175"/>
      <c r="B14" s="171"/>
      <c r="C14" s="175"/>
    </row>
    <row r="15" spans="1:8" s="143" customFormat="1" x14ac:dyDescent="0.3">
      <c r="A15" s="175"/>
      <c r="B15" s="171"/>
      <c r="C15" s="175"/>
    </row>
    <row r="16" spans="1:8" s="143" customFormat="1" x14ac:dyDescent="0.3">
      <c r="A16" s="175"/>
      <c r="B16" s="171"/>
      <c r="C16" s="175"/>
    </row>
    <row r="17" spans="1:3" s="143" customFormat="1" x14ac:dyDescent="0.3">
      <c r="A17" s="175"/>
      <c r="B17" s="170"/>
      <c r="C17" s="175"/>
    </row>
    <row r="18" spans="1:3" s="143" customFormat="1" x14ac:dyDescent="0.3">
      <c r="A18" s="175"/>
      <c r="B18" s="170"/>
      <c r="C18" s="175"/>
    </row>
    <row r="19" spans="1:3" s="143" customFormat="1" x14ac:dyDescent="0.3">
      <c r="A19" s="175"/>
      <c r="B19" s="170"/>
      <c r="C19" s="175"/>
    </row>
    <row r="20" spans="1:3" s="143" customFormat="1" x14ac:dyDescent="0.3">
      <c r="A20" s="175"/>
      <c r="B20" s="170"/>
      <c r="C20" s="175"/>
    </row>
    <row r="21" spans="1:3" s="143" customFormat="1" x14ac:dyDescent="0.3">
      <c r="A21" s="175"/>
      <c r="B21" s="170"/>
      <c r="C21" s="175"/>
    </row>
    <row r="22" spans="1:3" s="143" customFormat="1" x14ac:dyDescent="0.3">
      <c r="A22" s="175"/>
      <c r="B22" s="170"/>
      <c r="C22" s="175"/>
    </row>
    <row r="23" spans="1:3" s="143" customFormat="1" x14ac:dyDescent="0.3">
      <c r="A23" s="175"/>
      <c r="B23" s="170"/>
      <c r="C23" s="175"/>
    </row>
    <row r="24" spans="1:3" s="143" customFormat="1" x14ac:dyDescent="0.3">
      <c r="A24" s="175"/>
      <c r="B24" s="170"/>
      <c r="C24" s="175"/>
    </row>
    <row r="25" spans="1:3" s="143" customFormat="1" x14ac:dyDescent="0.3">
      <c r="A25" s="175"/>
      <c r="B25" s="170"/>
      <c r="C25" s="175"/>
    </row>
    <row r="26" spans="1:3" s="143" customFormat="1" x14ac:dyDescent="0.3">
      <c r="A26" s="175"/>
      <c r="B26" s="170"/>
      <c r="C26" s="175"/>
    </row>
    <row r="27" spans="1:3" s="143" customFormat="1" x14ac:dyDescent="0.3">
      <c r="A27" s="175"/>
      <c r="B27" s="170"/>
      <c r="C27" s="175"/>
    </row>
    <row r="28" spans="1:3" s="143" customFormat="1" x14ac:dyDescent="0.3">
      <c r="A28" s="175"/>
      <c r="B28" s="170"/>
      <c r="C28" s="175"/>
    </row>
    <row r="29" spans="1:3" s="143" customFormat="1" x14ac:dyDescent="0.3">
      <c r="A29" s="175"/>
      <c r="B29" s="170"/>
      <c r="C29" s="175"/>
    </row>
    <row r="30" spans="1:3" s="143" customFormat="1" x14ac:dyDescent="0.3">
      <c r="A30" s="175"/>
      <c r="B30" s="170"/>
      <c r="C30" s="175"/>
    </row>
    <row r="31" spans="1:3" s="143" customFormat="1" x14ac:dyDescent="0.3">
      <c r="A31" s="175"/>
      <c r="B31" s="170"/>
      <c r="C31" s="175"/>
    </row>
    <row r="32" spans="1:3" s="143" customFormat="1" x14ac:dyDescent="0.3">
      <c r="A32" s="175"/>
      <c r="B32" s="170"/>
      <c r="C32" s="175"/>
    </row>
    <row r="33" spans="1:3" s="143" customFormat="1" x14ac:dyDescent="0.3">
      <c r="A33" s="175"/>
      <c r="B33" s="170"/>
      <c r="C33" s="175"/>
    </row>
    <row r="34" spans="1:3" s="143" customFormat="1" x14ac:dyDescent="0.3">
      <c r="A34" s="175"/>
      <c r="B34" s="170"/>
      <c r="C34" s="175"/>
    </row>
    <row r="35" spans="1:3" s="143" customFormat="1" x14ac:dyDescent="0.3">
      <c r="A35" s="175"/>
      <c r="B35" s="170"/>
      <c r="C35" s="175"/>
    </row>
    <row r="36" spans="1:3" s="143" customFormat="1" x14ac:dyDescent="0.3">
      <c r="A36" s="175"/>
      <c r="B36" s="170"/>
      <c r="C36" s="175"/>
    </row>
    <row r="37" spans="1:3" s="143" customFormat="1" x14ac:dyDescent="0.3">
      <c r="A37" s="175"/>
      <c r="B37" s="170"/>
      <c r="C37" s="175"/>
    </row>
    <row r="38" spans="1:3" s="143" customFormat="1" x14ac:dyDescent="0.3">
      <c r="A38" s="175"/>
      <c r="B38" s="170"/>
      <c r="C38" s="175"/>
    </row>
    <row r="39" spans="1:3" s="143" customFormat="1" x14ac:dyDescent="0.3">
      <c r="A39" s="175"/>
      <c r="B39" s="170"/>
      <c r="C39" s="175"/>
    </row>
    <row r="40" spans="1:3" s="143" customFormat="1" x14ac:dyDescent="0.3">
      <c r="A40" s="175"/>
      <c r="B40" s="170"/>
      <c r="C40" s="175"/>
    </row>
    <row r="41" spans="1:3" s="143" customFormat="1" x14ac:dyDescent="0.3">
      <c r="A41" s="175"/>
      <c r="B41" s="170"/>
      <c r="C41" s="175"/>
    </row>
    <row r="42" spans="1:3" s="143" customFormat="1" x14ac:dyDescent="0.3">
      <c r="A42" s="175"/>
      <c r="B42" s="170"/>
      <c r="C42" s="175"/>
    </row>
    <row r="43" spans="1:3" s="143" customFormat="1" x14ac:dyDescent="0.3">
      <c r="A43" s="175"/>
      <c r="B43" s="170"/>
      <c r="C43" s="175"/>
    </row>
    <row r="44" spans="1:3" s="143" customFormat="1" x14ac:dyDescent="0.3">
      <c r="A44" s="175"/>
      <c r="B44" s="170"/>
      <c r="C44" s="175"/>
    </row>
    <row r="45" spans="1:3" s="143" customFormat="1" x14ac:dyDescent="0.3">
      <c r="A45" s="175"/>
      <c r="B45" s="170"/>
      <c r="C45" s="175"/>
    </row>
    <row r="46" spans="1:3" s="143" customFormat="1" x14ac:dyDescent="0.3">
      <c r="A46" s="175"/>
      <c r="B46" s="170"/>
      <c r="C46" s="175"/>
    </row>
    <row r="47" spans="1:3" s="143" customFormat="1" x14ac:dyDescent="0.3">
      <c r="A47" s="175"/>
      <c r="B47" s="170"/>
      <c r="C47" s="175"/>
    </row>
    <row r="48" spans="1:3" s="143" customFormat="1" x14ac:dyDescent="0.3">
      <c r="A48" s="175"/>
      <c r="B48" s="170"/>
      <c r="C48" s="175"/>
    </row>
    <row r="49" spans="1:3" s="143" customFormat="1" x14ac:dyDescent="0.3">
      <c r="A49" s="175"/>
      <c r="B49" s="170"/>
      <c r="C49" s="175"/>
    </row>
    <row r="50" spans="1:3" s="143" customFormat="1" x14ac:dyDescent="0.3">
      <c r="A50" s="175"/>
      <c r="B50" s="170"/>
      <c r="C50" s="175"/>
    </row>
    <row r="51" spans="1:3" s="143" customFormat="1" x14ac:dyDescent="0.3">
      <c r="A51" s="175"/>
      <c r="B51" s="170"/>
      <c r="C51" s="175"/>
    </row>
    <row r="52" spans="1:3" s="143" customFormat="1" x14ac:dyDescent="0.3">
      <c r="A52" s="175"/>
      <c r="B52" s="170"/>
      <c r="C52" s="175"/>
    </row>
    <row r="53" spans="1:3" s="143" customFormat="1" x14ac:dyDescent="0.3">
      <c r="A53" s="175"/>
      <c r="B53" s="170"/>
      <c r="C53" s="175"/>
    </row>
    <row r="54" spans="1:3" s="143" customFormat="1" x14ac:dyDescent="0.3">
      <c r="A54" s="175"/>
      <c r="B54" s="170"/>
      <c r="C54" s="175"/>
    </row>
    <row r="55" spans="1:3" s="143" customFormat="1" x14ac:dyDescent="0.3">
      <c r="A55" s="175"/>
      <c r="B55" s="170"/>
      <c r="C55" s="175"/>
    </row>
    <row r="56" spans="1:3" s="143" customFormat="1" x14ac:dyDescent="0.3">
      <c r="A56" s="175"/>
      <c r="B56" s="170"/>
      <c r="C56" s="175"/>
    </row>
    <row r="57" spans="1:3" s="143" customFormat="1" x14ac:dyDescent="0.3">
      <c r="A57" s="175"/>
      <c r="B57" s="170"/>
      <c r="C57" s="175"/>
    </row>
    <row r="58" spans="1:3" s="143" customFormat="1" x14ac:dyDescent="0.3">
      <c r="A58" s="175"/>
      <c r="B58" s="170"/>
      <c r="C58" s="175"/>
    </row>
    <row r="59" spans="1:3" s="143" customFormat="1" x14ac:dyDescent="0.3">
      <c r="A59" s="175"/>
      <c r="B59" s="170"/>
      <c r="C59" s="175"/>
    </row>
    <row r="60" spans="1:3" s="143" customFormat="1" x14ac:dyDescent="0.3">
      <c r="A60" s="175"/>
      <c r="B60" s="170"/>
      <c r="C60" s="175"/>
    </row>
    <row r="61" spans="1:3" s="143" customFormat="1" x14ac:dyDescent="0.3">
      <c r="A61" s="175"/>
      <c r="B61" s="170"/>
      <c r="C61" s="175"/>
    </row>
    <row r="62" spans="1:3" s="143" customFormat="1" x14ac:dyDescent="0.3">
      <c r="A62" s="175"/>
      <c r="B62" s="170"/>
      <c r="C62" s="175"/>
    </row>
    <row r="63" spans="1:3" s="143" customFormat="1" x14ac:dyDescent="0.3">
      <c r="A63" s="175"/>
      <c r="B63" s="170"/>
      <c r="C63" s="175"/>
    </row>
    <row r="64" spans="1:3" s="143" customFormat="1" x14ac:dyDescent="0.3">
      <c r="A64" s="175"/>
      <c r="B64" s="170"/>
      <c r="C64" s="175"/>
    </row>
    <row r="65" spans="1:3" s="143" customFormat="1" x14ac:dyDescent="0.3">
      <c r="A65" s="175"/>
      <c r="B65" s="170"/>
      <c r="C65" s="175"/>
    </row>
    <row r="66" spans="1:3" s="143" customFormat="1" x14ac:dyDescent="0.3">
      <c r="A66" s="175"/>
      <c r="B66" s="170"/>
      <c r="C66" s="175"/>
    </row>
    <row r="67" spans="1:3" s="143" customFormat="1" x14ac:dyDescent="0.3">
      <c r="A67" s="175"/>
      <c r="B67" s="170"/>
      <c r="C67" s="175"/>
    </row>
    <row r="68" spans="1:3" s="143" customFormat="1" x14ac:dyDescent="0.3">
      <c r="A68" s="175"/>
      <c r="B68" s="170"/>
      <c r="C68" s="175"/>
    </row>
    <row r="69" spans="1:3" s="143" customFormat="1" x14ac:dyDescent="0.3">
      <c r="A69" s="175"/>
      <c r="B69" s="170"/>
      <c r="C69" s="175"/>
    </row>
    <row r="70" spans="1:3" s="143" customFormat="1" x14ac:dyDescent="0.3">
      <c r="A70" s="175"/>
      <c r="B70" s="170"/>
      <c r="C70" s="175"/>
    </row>
    <row r="71" spans="1:3" s="143" customFormat="1" x14ac:dyDescent="0.3">
      <c r="A71" s="175"/>
      <c r="B71" s="170"/>
      <c r="C71" s="175"/>
    </row>
    <row r="72" spans="1:3" s="143" customFormat="1" x14ac:dyDescent="0.3">
      <c r="A72" s="175"/>
      <c r="B72" s="170"/>
      <c r="C72" s="175"/>
    </row>
    <row r="73" spans="1:3" s="143" customFormat="1" x14ac:dyDescent="0.3">
      <c r="A73" s="175"/>
      <c r="B73" s="170"/>
      <c r="C73" s="175"/>
    </row>
    <row r="74" spans="1:3" s="143" customFormat="1" x14ac:dyDescent="0.3">
      <c r="A74" s="175"/>
      <c r="B74" s="170"/>
      <c r="C74" s="175"/>
    </row>
    <row r="75" spans="1:3" s="143" customFormat="1" x14ac:dyDescent="0.3">
      <c r="A75" s="175"/>
      <c r="B75" s="170"/>
      <c r="C75" s="175"/>
    </row>
    <row r="76" spans="1:3" s="143" customFormat="1" x14ac:dyDescent="0.3">
      <c r="A76" s="175"/>
      <c r="B76" s="170"/>
      <c r="C76" s="175"/>
    </row>
    <row r="77" spans="1:3" s="143" customFormat="1" x14ac:dyDescent="0.3">
      <c r="A77" s="175"/>
      <c r="B77" s="170"/>
      <c r="C77" s="175"/>
    </row>
    <row r="78" spans="1:3" s="143" customFormat="1" x14ac:dyDescent="0.3">
      <c r="A78" s="175"/>
      <c r="B78" s="170"/>
      <c r="C78" s="175"/>
    </row>
    <row r="79" spans="1:3" s="143" customFormat="1" x14ac:dyDescent="0.3">
      <c r="A79" s="175"/>
      <c r="B79" s="170"/>
      <c r="C79" s="175"/>
    </row>
    <row r="80" spans="1:3" s="143" customFormat="1" x14ac:dyDescent="0.3">
      <c r="A80" s="175"/>
      <c r="B80" s="170"/>
      <c r="C80" s="175"/>
    </row>
    <row r="81" spans="1:3" s="143" customFormat="1" x14ac:dyDescent="0.3">
      <c r="A81" s="175"/>
      <c r="B81" s="170"/>
      <c r="C81" s="175"/>
    </row>
    <row r="82" spans="1:3" s="143" customFormat="1" x14ac:dyDescent="0.3">
      <c r="A82" s="175"/>
      <c r="B82" s="170"/>
      <c r="C82" s="175"/>
    </row>
    <row r="83" spans="1:3" s="143" customFormat="1" x14ac:dyDescent="0.3">
      <c r="A83" s="175"/>
      <c r="B83" s="170"/>
      <c r="C83" s="175"/>
    </row>
    <row r="84" spans="1:3" s="143" customFormat="1" x14ac:dyDescent="0.3">
      <c r="A84" s="175"/>
      <c r="B84" s="170"/>
      <c r="C84" s="175"/>
    </row>
    <row r="85" spans="1:3" s="143" customFormat="1" x14ac:dyDescent="0.3">
      <c r="A85" s="175"/>
      <c r="B85" s="170"/>
      <c r="C85" s="175"/>
    </row>
    <row r="86" spans="1:3" s="143" customFormat="1" x14ac:dyDescent="0.3">
      <c r="A86" s="175"/>
      <c r="B86" s="170"/>
      <c r="C86" s="175"/>
    </row>
    <row r="87" spans="1:3" s="143" customFormat="1" x14ac:dyDescent="0.3">
      <c r="A87" s="175"/>
      <c r="B87" s="170"/>
      <c r="C87" s="175"/>
    </row>
    <row r="88" spans="1:3" s="143" customFormat="1" x14ac:dyDescent="0.3">
      <c r="A88" s="175"/>
      <c r="B88" s="170"/>
      <c r="C88" s="175"/>
    </row>
    <row r="89" spans="1:3" s="143" customFormat="1" x14ac:dyDescent="0.3">
      <c r="A89" s="175"/>
      <c r="B89" s="170"/>
      <c r="C89" s="175"/>
    </row>
    <row r="90" spans="1:3" s="143" customFormat="1" x14ac:dyDescent="0.3">
      <c r="A90" s="175"/>
      <c r="B90" s="170"/>
      <c r="C90" s="175"/>
    </row>
    <row r="91" spans="1:3" s="143" customFormat="1" x14ac:dyDescent="0.3">
      <c r="A91" s="175"/>
      <c r="B91" s="170"/>
      <c r="C91" s="175"/>
    </row>
    <row r="92" spans="1:3" s="143" customFormat="1" x14ac:dyDescent="0.3">
      <c r="A92" s="175"/>
      <c r="B92" s="170"/>
      <c r="C92" s="175"/>
    </row>
    <row r="93" spans="1:3" s="143" customFormat="1" x14ac:dyDescent="0.3">
      <c r="A93" s="175"/>
      <c r="B93" s="170"/>
      <c r="C93" s="175"/>
    </row>
    <row r="94" spans="1:3" s="143" customFormat="1" x14ac:dyDescent="0.3">
      <c r="A94" s="175"/>
      <c r="B94" s="170"/>
      <c r="C94" s="175"/>
    </row>
    <row r="95" spans="1:3" s="143" customFormat="1" x14ac:dyDescent="0.3">
      <c r="A95" s="175"/>
      <c r="B95" s="170"/>
      <c r="C95" s="175"/>
    </row>
    <row r="96" spans="1:3" s="143" customFormat="1" x14ac:dyDescent="0.3">
      <c r="A96" s="175"/>
      <c r="B96" s="170"/>
      <c r="C96" s="175"/>
    </row>
    <row r="97" spans="1:3" s="143" customFormat="1" x14ac:dyDescent="0.3">
      <c r="A97" s="175"/>
      <c r="B97" s="170"/>
      <c r="C97" s="175"/>
    </row>
    <row r="98" spans="1:3" s="143" customFormat="1" x14ac:dyDescent="0.3">
      <c r="A98" s="175"/>
      <c r="B98" s="170"/>
      <c r="C98" s="175"/>
    </row>
    <row r="99" spans="1:3" s="143" customFormat="1" x14ac:dyDescent="0.3">
      <c r="A99" s="175"/>
      <c r="B99" s="170"/>
      <c r="C99" s="175"/>
    </row>
    <row r="100" spans="1:3" s="143" customFormat="1" x14ac:dyDescent="0.3">
      <c r="A100" s="175"/>
      <c r="B100" s="170"/>
      <c r="C100" s="175"/>
    </row>
    <row r="101" spans="1:3" s="143" customFormat="1" x14ac:dyDescent="0.3">
      <c r="A101" s="175"/>
      <c r="B101" s="170"/>
      <c r="C101" s="175"/>
    </row>
    <row r="102" spans="1:3" s="143" customFormat="1" x14ac:dyDescent="0.3">
      <c r="A102" s="175"/>
      <c r="B102" s="170"/>
      <c r="C102" s="175"/>
    </row>
    <row r="103" spans="1:3" s="143" customFormat="1" x14ac:dyDescent="0.3">
      <c r="A103" s="175"/>
      <c r="B103" s="170"/>
      <c r="C103" s="175"/>
    </row>
    <row r="104" spans="1:3" s="143" customFormat="1" x14ac:dyDescent="0.3">
      <c r="A104" s="175"/>
      <c r="B104" s="170"/>
      <c r="C104" s="175"/>
    </row>
    <row r="105" spans="1:3" s="143" customFormat="1" x14ac:dyDescent="0.3">
      <c r="A105" s="175"/>
      <c r="B105" s="170"/>
      <c r="C105" s="175"/>
    </row>
    <row r="106" spans="1:3" s="143" customFormat="1" x14ac:dyDescent="0.3">
      <c r="A106" s="175"/>
      <c r="B106" s="170"/>
      <c r="C106" s="175"/>
    </row>
    <row r="107" spans="1:3" s="143" customFormat="1" x14ac:dyDescent="0.3">
      <c r="A107" s="175"/>
      <c r="B107" s="170"/>
      <c r="C107" s="175"/>
    </row>
    <row r="108" spans="1:3" s="143" customFormat="1" x14ac:dyDescent="0.3">
      <c r="A108" s="175"/>
      <c r="B108" s="170"/>
      <c r="C108" s="175"/>
    </row>
    <row r="109" spans="1:3" s="143" customFormat="1" x14ac:dyDescent="0.3">
      <c r="A109" s="175"/>
      <c r="B109" s="170"/>
      <c r="C109" s="175"/>
    </row>
    <row r="110" spans="1:3" s="143" customFormat="1" x14ac:dyDescent="0.3">
      <c r="A110" s="175"/>
      <c r="B110" s="170"/>
      <c r="C110" s="175"/>
    </row>
    <row r="111" spans="1:3" s="143" customFormat="1" x14ac:dyDescent="0.3">
      <c r="A111" s="175"/>
      <c r="B111" s="170"/>
      <c r="C111" s="175"/>
    </row>
    <row r="112" spans="1:3" s="143" customFormat="1" x14ac:dyDescent="0.3">
      <c r="A112" s="175"/>
      <c r="B112" s="170"/>
      <c r="C112" s="175"/>
    </row>
    <row r="113" spans="1:3" s="143" customFormat="1" x14ac:dyDescent="0.3">
      <c r="A113" s="175"/>
      <c r="B113" s="170"/>
      <c r="C113" s="175"/>
    </row>
    <row r="114" spans="1:3" s="143" customFormat="1" x14ac:dyDescent="0.3">
      <c r="A114" s="175"/>
      <c r="B114" s="170"/>
      <c r="C114" s="175"/>
    </row>
    <row r="115" spans="1:3" s="143" customFormat="1" x14ac:dyDescent="0.3">
      <c r="A115" s="175"/>
      <c r="B115" s="170"/>
      <c r="C115" s="175"/>
    </row>
    <row r="116" spans="1:3" s="143" customFormat="1" x14ac:dyDescent="0.3">
      <c r="A116" s="175"/>
      <c r="B116" s="170"/>
      <c r="C116" s="175"/>
    </row>
    <row r="117" spans="1:3" s="143" customFormat="1" x14ac:dyDescent="0.3">
      <c r="A117" s="175"/>
      <c r="B117" s="170"/>
      <c r="C117" s="175"/>
    </row>
    <row r="118" spans="1:3" s="143" customFormat="1" x14ac:dyDescent="0.3">
      <c r="A118" s="175"/>
      <c r="B118" s="170"/>
      <c r="C118" s="175"/>
    </row>
    <row r="119" spans="1:3" s="143" customFormat="1" x14ac:dyDescent="0.3">
      <c r="A119" s="175"/>
      <c r="B119" s="170"/>
      <c r="C119" s="175"/>
    </row>
    <row r="120" spans="1:3" s="143" customFormat="1" x14ac:dyDescent="0.3">
      <c r="A120" s="175"/>
      <c r="B120" s="170"/>
      <c r="C120" s="175"/>
    </row>
    <row r="121" spans="1:3" s="143" customFormat="1" x14ac:dyDescent="0.3">
      <c r="A121" s="175"/>
      <c r="B121" s="170"/>
      <c r="C121" s="175"/>
    </row>
    <row r="122" spans="1:3" s="143" customFormat="1" x14ac:dyDescent="0.3">
      <c r="A122" s="175"/>
      <c r="B122" s="170"/>
      <c r="C122" s="175"/>
    </row>
    <row r="123" spans="1:3" s="143" customFormat="1" x14ac:dyDescent="0.3">
      <c r="A123" s="175"/>
      <c r="B123" s="170"/>
      <c r="C123" s="175"/>
    </row>
    <row r="124" spans="1:3" s="143" customFormat="1" x14ac:dyDescent="0.3">
      <c r="A124" s="175"/>
      <c r="B124" s="170"/>
      <c r="C124" s="175"/>
    </row>
    <row r="125" spans="1:3" s="143" customFormat="1" x14ac:dyDescent="0.3">
      <c r="A125" s="175"/>
      <c r="B125" s="170"/>
      <c r="C125" s="175"/>
    </row>
    <row r="126" spans="1:3" s="143" customFormat="1" x14ac:dyDescent="0.3">
      <c r="A126" s="175"/>
      <c r="B126" s="170"/>
      <c r="C126" s="175"/>
    </row>
    <row r="127" spans="1:3" s="143" customFormat="1" x14ac:dyDescent="0.3">
      <c r="A127" s="175"/>
      <c r="B127" s="170"/>
      <c r="C127" s="175"/>
    </row>
    <row r="128" spans="1:3" s="143" customFormat="1" x14ac:dyDescent="0.3">
      <c r="A128" s="175"/>
      <c r="B128" s="170"/>
      <c r="C128" s="175"/>
    </row>
    <row r="129" spans="1:3" s="143" customFormat="1" x14ac:dyDescent="0.3">
      <c r="A129" s="175"/>
      <c r="B129" s="170"/>
      <c r="C129" s="175"/>
    </row>
    <row r="130" spans="1:3" s="143" customFormat="1" x14ac:dyDescent="0.3">
      <c r="A130" s="175"/>
      <c r="B130" s="170"/>
      <c r="C130" s="175"/>
    </row>
    <row r="131" spans="1:3" s="143" customFormat="1" x14ac:dyDescent="0.3">
      <c r="A131" s="175"/>
      <c r="B131" s="170"/>
      <c r="C131" s="175"/>
    </row>
    <row r="132" spans="1:3" s="143" customFormat="1" x14ac:dyDescent="0.3">
      <c r="A132" s="175"/>
      <c r="B132" s="170"/>
      <c r="C132" s="175"/>
    </row>
    <row r="133" spans="1:3" s="143" customFormat="1" x14ac:dyDescent="0.3">
      <c r="A133" s="175"/>
      <c r="B133" s="170"/>
      <c r="C133" s="175"/>
    </row>
    <row r="134" spans="1:3" s="143" customFormat="1" x14ac:dyDescent="0.3">
      <c r="A134" s="175"/>
      <c r="B134" s="170"/>
      <c r="C134" s="175"/>
    </row>
    <row r="135" spans="1:3" s="143" customFormat="1" x14ac:dyDescent="0.3">
      <c r="A135" s="175"/>
      <c r="B135" s="170"/>
      <c r="C135" s="175"/>
    </row>
    <row r="136" spans="1:3" s="143" customFormat="1" x14ac:dyDescent="0.3">
      <c r="A136" s="175"/>
      <c r="B136" s="170"/>
      <c r="C136" s="175"/>
    </row>
    <row r="137" spans="1:3" s="143" customFormat="1" x14ac:dyDescent="0.3">
      <c r="A137" s="175"/>
      <c r="B137" s="170"/>
      <c r="C137" s="175"/>
    </row>
    <row r="138" spans="1:3" s="143" customFormat="1" x14ac:dyDescent="0.3">
      <c r="A138" s="175"/>
      <c r="B138" s="170"/>
      <c r="C138" s="175"/>
    </row>
    <row r="139" spans="1:3" s="143" customFormat="1" x14ac:dyDescent="0.3">
      <c r="A139" s="175"/>
      <c r="B139" s="170"/>
      <c r="C139" s="175"/>
    </row>
    <row r="140" spans="1:3" s="143" customFormat="1" x14ac:dyDescent="0.3">
      <c r="A140" s="175"/>
      <c r="B140" s="170"/>
      <c r="C140" s="175"/>
    </row>
    <row r="141" spans="1:3" s="143" customFormat="1" x14ac:dyDescent="0.3">
      <c r="A141" s="175"/>
      <c r="B141" s="170"/>
      <c r="C141" s="175"/>
    </row>
    <row r="142" spans="1:3" s="143" customFormat="1" x14ac:dyDescent="0.3">
      <c r="A142" s="175"/>
      <c r="B142" s="170"/>
      <c r="C142" s="175"/>
    </row>
    <row r="143" spans="1:3" s="143" customFormat="1" x14ac:dyDescent="0.3">
      <c r="A143" s="175"/>
      <c r="B143" s="170"/>
      <c r="C143" s="175"/>
    </row>
    <row r="144" spans="1:3" s="143" customFormat="1" x14ac:dyDescent="0.3">
      <c r="A144" s="175"/>
      <c r="B144" s="170"/>
      <c r="C144" s="175"/>
    </row>
    <row r="145" spans="1:3" s="143" customFormat="1" x14ac:dyDescent="0.3">
      <c r="A145" s="175"/>
      <c r="B145" s="170"/>
      <c r="C145" s="175"/>
    </row>
    <row r="146" spans="1:3" s="143" customFormat="1" x14ac:dyDescent="0.3">
      <c r="A146" s="175"/>
      <c r="B146" s="170"/>
      <c r="C146" s="175"/>
    </row>
    <row r="147" spans="1:3" s="143" customFormat="1" x14ac:dyDescent="0.3">
      <c r="A147" s="175"/>
      <c r="B147" s="170"/>
      <c r="C147" s="175"/>
    </row>
    <row r="148" spans="1:3" s="143" customFormat="1" x14ac:dyDescent="0.3">
      <c r="A148" s="175"/>
      <c r="B148" s="170"/>
      <c r="C148" s="175"/>
    </row>
    <row r="149" spans="1:3" s="143" customFormat="1" x14ac:dyDescent="0.3">
      <c r="A149" s="175"/>
      <c r="B149" s="170"/>
      <c r="C149" s="175"/>
    </row>
    <row r="150" spans="1:3" s="143" customFormat="1" x14ac:dyDescent="0.3">
      <c r="A150" s="175"/>
      <c r="B150" s="170"/>
      <c r="C150" s="175"/>
    </row>
    <row r="151" spans="1:3" s="143" customFormat="1" x14ac:dyDescent="0.3">
      <c r="A151" s="175"/>
      <c r="B151" s="170"/>
      <c r="C151" s="175"/>
    </row>
    <row r="152" spans="1:3" s="143" customFormat="1" x14ac:dyDescent="0.3">
      <c r="A152" s="175"/>
      <c r="B152" s="170"/>
      <c r="C152" s="175"/>
    </row>
    <row r="153" spans="1:3" s="143" customFormat="1" x14ac:dyDescent="0.3">
      <c r="A153" s="175"/>
      <c r="B153" s="170"/>
      <c r="C153" s="175"/>
    </row>
    <row r="154" spans="1:3" s="143" customFormat="1" x14ac:dyDescent="0.3">
      <c r="A154" s="175"/>
      <c r="B154" s="170"/>
      <c r="C154" s="175"/>
    </row>
    <row r="155" spans="1:3" s="143" customFormat="1" x14ac:dyDescent="0.3">
      <c r="A155" s="175"/>
      <c r="B155" s="170"/>
      <c r="C155" s="175"/>
    </row>
    <row r="156" spans="1:3" s="143" customFormat="1" x14ac:dyDescent="0.3">
      <c r="A156" s="175"/>
      <c r="B156" s="170"/>
      <c r="C156" s="175"/>
    </row>
    <row r="157" spans="1:3" s="143" customFormat="1" x14ac:dyDescent="0.3">
      <c r="A157" s="175"/>
      <c r="B157" s="170"/>
      <c r="C157" s="175"/>
    </row>
    <row r="158" spans="1:3" s="143" customFormat="1" x14ac:dyDescent="0.3">
      <c r="A158" s="175"/>
      <c r="B158" s="170"/>
      <c r="C158" s="175"/>
    </row>
    <row r="159" spans="1:3" s="143" customFormat="1" x14ac:dyDescent="0.3">
      <c r="A159" s="175"/>
      <c r="B159" s="170"/>
      <c r="C159" s="175"/>
    </row>
    <row r="160" spans="1:3" s="143" customFormat="1" x14ac:dyDescent="0.3">
      <c r="A160" s="175"/>
      <c r="B160" s="170"/>
      <c r="C160" s="175"/>
    </row>
    <row r="161" spans="1:3" s="143" customFormat="1" x14ac:dyDescent="0.3">
      <c r="A161" s="175"/>
      <c r="B161" s="170"/>
      <c r="C161" s="175"/>
    </row>
    <row r="162" spans="1:3" s="143" customFormat="1" x14ac:dyDescent="0.3">
      <c r="A162" s="175"/>
      <c r="B162" s="170"/>
      <c r="C162" s="175"/>
    </row>
    <row r="163" spans="1:3" s="143" customFormat="1" x14ac:dyDescent="0.3">
      <c r="A163" s="175"/>
      <c r="B163" s="170"/>
      <c r="C163" s="175"/>
    </row>
    <row r="164" spans="1:3" s="143" customFormat="1" x14ac:dyDescent="0.3">
      <c r="A164" s="175"/>
      <c r="B164" s="170"/>
      <c r="C164" s="175"/>
    </row>
    <row r="165" spans="1:3" s="143" customFormat="1" x14ac:dyDescent="0.3">
      <c r="A165" s="175"/>
      <c r="B165" s="170"/>
      <c r="C165" s="175"/>
    </row>
    <row r="166" spans="1:3" s="143" customFormat="1" x14ac:dyDescent="0.3">
      <c r="A166" s="175"/>
      <c r="B166" s="170"/>
      <c r="C166" s="175"/>
    </row>
    <row r="167" spans="1:3" s="143" customFormat="1" x14ac:dyDescent="0.3">
      <c r="A167" s="175"/>
      <c r="B167" s="170"/>
      <c r="C167" s="175"/>
    </row>
    <row r="168" spans="1:3" s="143" customFormat="1" x14ac:dyDescent="0.3">
      <c r="A168" s="175"/>
      <c r="B168" s="170"/>
      <c r="C168" s="175"/>
    </row>
    <row r="169" spans="1:3" s="143" customFormat="1" x14ac:dyDescent="0.3">
      <c r="A169" s="175"/>
      <c r="B169" s="170"/>
      <c r="C169" s="175"/>
    </row>
    <row r="170" spans="1:3" s="143" customFormat="1" x14ac:dyDescent="0.3">
      <c r="A170" s="175"/>
      <c r="B170" s="170"/>
      <c r="C170" s="175"/>
    </row>
    <row r="171" spans="1:3" s="143" customFormat="1" x14ac:dyDescent="0.3">
      <c r="A171" s="175"/>
      <c r="B171" s="170"/>
      <c r="C171" s="175"/>
    </row>
    <row r="172" spans="1:3" s="143" customFormat="1" x14ac:dyDescent="0.3">
      <c r="A172" s="175"/>
      <c r="B172" s="170"/>
      <c r="C172" s="175"/>
    </row>
    <row r="173" spans="1:3" s="143" customFormat="1" x14ac:dyDescent="0.3">
      <c r="A173" s="175"/>
      <c r="B173" s="170"/>
      <c r="C173" s="175"/>
    </row>
    <row r="174" spans="1:3" s="143" customFormat="1" x14ac:dyDescent="0.3">
      <c r="A174" s="175"/>
      <c r="B174" s="170"/>
      <c r="C174" s="175"/>
    </row>
    <row r="175" spans="1:3" s="143" customFormat="1" x14ac:dyDescent="0.3">
      <c r="A175" s="175"/>
      <c r="B175" s="170"/>
      <c r="C175" s="175"/>
    </row>
    <row r="176" spans="1:3" s="143" customFormat="1" x14ac:dyDescent="0.3">
      <c r="A176" s="175"/>
      <c r="B176" s="170"/>
      <c r="C176" s="175"/>
    </row>
    <row r="177" spans="1:3" s="143" customFormat="1" x14ac:dyDescent="0.3">
      <c r="A177" s="175"/>
      <c r="B177" s="170"/>
      <c r="C177" s="175"/>
    </row>
    <row r="178" spans="1:3" s="143" customFormat="1" x14ac:dyDescent="0.3">
      <c r="A178" s="175"/>
      <c r="B178" s="170"/>
      <c r="C178" s="175"/>
    </row>
    <row r="179" spans="1:3" s="143" customFormat="1" x14ac:dyDescent="0.3">
      <c r="A179" s="175"/>
      <c r="B179" s="170"/>
      <c r="C179" s="175"/>
    </row>
    <row r="180" spans="1:3" s="143" customFormat="1" x14ac:dyDescent="0.3">
      <c r="A180" s="175"/>
      <c r="B180" s="170"/>
      <c r="C180" s="175"/>
    </row>
    <row r="181" spans="1:3" s="143" customFormat="1" x14ac:dyDescent="0.3">
      <c r="A181" s="175"/>
      <c r="B181" s="170"/>
      <c r="C181" s="175"/>
    </row>
    <row r="182" spans="1:3" s="143" customFormat="1" x14ac:dyDescent="0.3">
      <c r="A182" s="175"/>
      <c r="B182" s="170"/>
      <c r="C182" s="175"/>
    </row>
    <row r="183" spans="1:3" s="143" customFormat="1" x14ac:dyDescent="0.3">
      <c r="A183" s="175"/>
      <c r="B183" s="170"/>
      <c r="C183" s="175"/>
    </row>
    <row r="184" spans="1:3" s="143" customFormat="1" x14ac:dyDescent="0.3">
      <c r="A184" s="175"/>
      <c r="B184" s="170"/>
      <c r="C184" s="175"/>
    </row>
    <row r="185" spans="1:3" s="143" customFormat="1" x14ac:dyDescent="0.3">
      <c r="A185" s="175"/>
      <c r="B185" s="170"/>
      <c r="C185" s="175"/>
    </row>
    <row r="186" spans="1:3" s="143" customFormat="1" x14ac:dyDescent="0.3">
      <c r="A186" s="175"/>
      <c r="B186" s="170"/>
      <c r="C186" s="175"/>
    </row>
    <row r="187" spans="1:3" s="143" customFormat="1" x14ac:dyDescent="0.3">
      <c r="A187" s="175"/>
      <c r="B187" s="170"/>
      <c r="C187" s="175"/>
    </row>
    <row r="188" spans="1:3" s="143" customFormat="1" x14ac:dyDescent="0.3">
      <c r="A188" s="175"/>
      <c r="B188" s="170"/>
      <c r="C188" s="175"/>
    </row>
    <row r="189" spans="1:3" s="143" customFormat="1" x14ac:dyDescent="0.3">
      <c r="A189" s="175"/>
      <c r="B189" s="170"/>
      <c r="C189" s="175"/>
    </row>
    <row r="190" spans="1:3" s="143" customFormat="1" x14ac:dyDescent="0.3">
      <c r="A190" s="175"/>
      <c r="B190" s="170"/>
      <c r="C190" s="175"/>
    </row>
    <row r="191" spans="1:3" s="143" customFormat="1" x14ac:dyDescent="0.3">
      <c r="A191" s="175"/>
      <c r="B191" s="170"/>
      <c r="C191" s="175"/>
    </row>
    <row r="192" spans="1:3" s="143" customFormat="1" x14ac:dyDescent="0.3">
      <c r="A192" s="175"/>
      <c r="B192" s="170"/>
      <c r="C192" s="175"/>
    </row>
    <row r="193" spans="1:3" s="143" customFormat="1" x14ac:dyDescent="0.3">
      <c r="A193" s="175"/>
      <c r="B193" s="170"/>
      <c r="C193" s="175"/>
    </row>
    <row r="194" spans="1:3" s="143" customFormat="1" x14ac:dyDescent="0.3">
      <c r="A194" s="175"/>
      <c r="B194" s="170"/>
      <c r="C194" s="175"/>
    </row>
    <row r="195" spans="1:3" s="143" customFormat="1" x14ac:dyDescent="0.3">
      <c r="A195" s="175"/>
      <c r="B195" s="170"/>
      <c r="C195" s="175"/>
    </row>
    <row r="196" spans="1:3" s="143" customFormat="1" x14ac:dyDescent="0.3">
      <c r="A196" s="175"/>
      <c r="B196" s="170"/>
      <c r="C196" s="175"/>
    </row>
    <row r="197" spans="1:3" s="143" customFormat="1" x14ac:dyDescent="0.3">
      <c r="A197" s="175"/>
      <c r="B197" s="170"/>
      <c r="C197" s="175"/>
    </row>
    <row r="198" spans="1:3" s="143" customFormat="1" x14ac:dyDescent="0.3">
      <c r="A198" s="175"/>
      <c r="B198" s="170"/>
      <c r="C198" s="175"/>
    </row>
    <row r="199" spans="1:3" s="143" customFormat="1" x14ac:dyDescent="0.3">
      <c r="A199" s="169"/>
      <c r="B199" s="170"/>
      <c r="C199" s="175"/>
    </row>
    <row r="200" spans="1:3" s="143" customFormat="1" x14ac:dyDescent="0.3">
      <c r="A200" s="169"/>
      <c r="B200" s="170"/>
      <c r="C200" s="175"/>
    </row>
    <row r="201" spans="1:3" s="143" customFormat="1" x14ac:dyDescent="0.3">
      <c r="A201" s="169"/>
      <c r="B201" s="170"/>
      <c r="C201" s="175"/>
    </row>
    <row r="202" spans="1:3" s="143" customFormat="1" x14ac:dyDescent="0.3">
      <c r="A202" s="169"/>
      <c r="B202" s="170"/>
      <c r="C202" s="175"/>
    </row>
    <row r="203" spans="1:3" s="143" customFormat="1" x14ac:dyDescent="0.3">
      <c r="A203" s="169"/>
      <c r="B203" s="170"/>
      <c r="C203" s="175"/>
    </row>
    <row r="204" spans="1:3" s="143" customFormat="1" x14ac:dyDescent="0.3">
      <c r="A204" s="169"/>
      <c r="B204" s="170"/>
      <c r="C204" s="175"/>
    </row>
    <row r="205" spans="1:3" s="143" customFormat="1" x14ac:dyDescent="0.3">
      <c r="A205" s="169"/>
      <c r="B205" s="170"/>
      <c r="C205" s="175"/>
    </row>
    <row r="206" spans="1:3" s="143" customFormat="1" x14ac:dyDescent="0.3">
      <c r="A206" s="169"/>
      <c r="B206" s="170"/>
      <c r="C206" s="175"/>
    </row>
    <row r="207" spans="1:3" s="143" customFormat="1" x14ac:dyDescent="0.3">
      <c r="A207" s="169"/>
      <c r="B207" s="170"/>
      <c r="C207" s="175"/>
    </row>
    <row r="208" spans="1:3" s="143" customFormat="1" x14ac:dyDescent="0.3">
      <c r="A208" s="169"/>
      <c r="B208" s="170"/>
      <c r="C208" s="175"/>
    </row>
    <row r="209" spans="1:3" s="143" customFormat="1" x14ac:dyDescent="0.3">
      <c r="A209" s="169"/>
      <c r="B209" s="170"/>
      <c r="C209" s="175"/>
    </row>
  </sheetData>
  <mergeCells count="7">
    <mergeCell ref="C9:H9"/>
    <mergeCell ref="C10:H10"/>
    <mergeCell ref="A1:A2"/>
    <mergeCell ref="B1:B2"/>
    <mergeCell ref="C1:C2"/>
    <mergeCell ref="D1:H1"/>
    <mergeCell ref="A3:A7"/>
  </mergeCells>
  <pageMargins left="0.25" right="0.25" top="0.75" bottom="0.75" header="0.3" footer="0.3"/>
  <pageSetup paperSize="5" scale="44" fitToHeight="0" orientation="portrait" horizontalDpi="4294967293" verticalDpi="0" r:id="rId1"/>
  <headerFooter>
    <oddHeader>&amp;C&amp;"-,Bold"Building and Property Risk Universe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1. ALOS &amp; Asset Class Risk</vt:lpstr>
      <vt:lpstr>2. ALOS Priority Model</vt:lpstr>
      <vt:lpstr>3. Asset Class Priority Model</vt:lpstr>
      <vt:lpstr>4. Asset Risk</vt:lpstr>
      <vt:lpstr>5. Asset Priority Model</vt:lpstr>
      <vt:lpstr>Consequence Table</vt:lpstr>
      <vt:lpstr>Likelihood Table</vt:lpstr>
      <vt:lpstr>Risk Heat Map</vt:lpstr>
      <vt:lpstr>Building Risk Universe</vt:lpstr>
      <vt:lpstr>'1. ALOS &amp; Asset Class Risk'!Print_Area</vt:lpstr>
      <vt:lpstr>'2. ALOS Priority Model'!Print_Area</vt:lpstr>
      <vt:lpstr>'3. Asset Class Priority Model'!Print_Area</vt:lpstr>
      <vt:lpstr>'4. Asset Risk'!Print_Area</vt:lpstr>
      <vt:lpstr>'5. Asset Priority Model'!Print_Area</vt:lpstr>
      <vt:lpstr>'Building Risk Universe'!Print_Area</vt:lpstr>
      <vt:lpstr>'Consequence Table'!Print_Area</vt:lpstr>
      <vt:lpstr>'Likelihood Table'!Print_Area</vt:lpstr>
      <vt:lpstr>'Building Risk Universe'!Print_Titles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Bharkhada, Mayuri</dc:creator>
  <cp:lastModifiedBy>Bharkhada, Mayuri</cp:lastModifiedBy>
  <cp:lastPrinted>2021-03-10T16:59:05Z</cp:lastPrinted>
  <dcterms:created xsi:type="dcterms:W3CDTF">2021-02-06T21:05:48Z</dcterms:created>
  <dcterms:modified xsi:type="dcterms:W3CDTF">2021-10-31T21:12:02Z</dcterms:modified>
</cp:coreProperties>
</file>