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d.docs.live.net/67e34485ee849091/Documents/AMONT Workshops/2020 MAMP/Module 3 Levels of Service/"/>
    </mc:Choice>
  </mc:AlternateContent>
  <xr:revisionPtr revIDLastSave="476" documentId="8_{0710452E-593A-4729-A415-B6E0D90A2997}" xr6:coauthVersionLast="47" xr6:coauthVersionMax="47" xr10:uidLastSave="{B28B155B-A922-472C-AF39-73BD6F38943C}"/>
  <bookViews>
    <workbookView xWindow="-108" yWindow="-108" windowWidth="23256" windowHeight="12576" xr2:uid="{741FDA6B-D435-442E-991E-87D690A72CCE}"/>
  </bookViews>
  <sheets>
    <sheet name="1. LOS Asset Hierarchy Template" sheetId="40" r:id="rId1"/>
    <sheet name="2. LOS Asset Hierarchy eg Roads" sheetId="39" r:id="rId2"/>
    <sheet name="3. Serv Object CLOS Statements" sheetId="6" r:id="rId3"/>
    <sheet name="4, Cond Ratings Roads" sheetId="53" r:id="rId4"/>
    <sheet name="5, General Performance Ratings" sheetId="32" r:id="rId5"/>
    <sheet name="6. Road Performance Criteria" sheetId="36" r:id="rId6"/>
    <sheet name="7. Road Asset Class Perf. Eval." sheetId="49" r:id="rId7"/>
    <sheet name="8. Road Asset Perf. Eval." sheetId="50" r:id="rId8"/>
    <sheet name="9. General Asset Evaluation" sheetId="46" r:id="rId9"/>
    <sheet name="A. MTO Ratings &amp; Triggers" sheetId="2" r:id="rId10"/>
    <sheet name="B. Roads Summary ALOS Info" sheetId="33" r:id="rId11"/>
    <sheet name="C. ALOS Framework" sheetId="48" r:id="rId12"/>
    <sheet name="D. ALOS to CLOS Mapping" sheetId="51" r:id="rId13"/>
  </sheets>
  <definedNames>
    <definedName name="DATA" localSheetId="3">#REF!</definedName>
    <definedName name="DATA" localSheetId="6">#REF!</definedName>
    <definedName name="DATA" localSheetId="7">#REF!</definedName>
    <definedName name="DATA" localSheetId="8">#REF!</definedName>
    <definedName name="DATA">#REF!</definedName>
    <definedName name="_xlnm.Print_Area" localSheetId="0">'1. LOS Asset Hierarchy Template'!$A$1:$L$63</definedName>
    <definedName name="_xlnm.Print_Area" localSheetId="1">'2. LOS Asset Hierarchy eg Roads'!$A$1:$L$63</definedName>
    <definedName name="_xlnm.Print_Area" localSheetId="2">'3. Serv Object CLOS Statements'!$A$1:$C$6</definedName>
    <definedName name="_xlnm.Print_Area" localSheetId="3">'4, Cond Ratings Roads'!$A$1:$H$15</definedName>
    <definedName name="_xlnm.Print_Area" localSheetId="4">'5, General Performance Ratings'!$A$1:$F$12</definedName>
    <definedName name="_xlnm.Print_Area" localSheetId="5">'6. Road Performance Criteria'!$A$1:$D$19</definedName>
    <definedName name="_xlnm.Print_Area" localSheetId="6">'7. Road Asset Class Perf. Eval.'!$A$1:$L$137</definedName>
    <definedName name="_xlnm.Print_Area" localSheetId="7">'8. Road Asset Perf. Eval.'!$A$2:$G$117</definedName>
    <definedName name="_xlnm.Print_Area" localSheetId="8">'9. General Asset Evaluation'!$A$1:$F$42</definedName>
    <definedName name="_xlnm.Print_Area" localSheetId="9">'A. MTO Ratings &amp; Triggers'!$A$1:$I$19</definedName>
    <definedName name="_xlnm.Print_Area" localSheetId="10">'B. Roads Summary ALOS Info'!$A$1:$H$22</definedName>
    <definedName name="_xlnm.Print_Area" localSheetId="12">'D. ALOS to CLOS Mapping'!$A$1:$H$8</definedName>
    <definedName name="_xlnm.Print_Titles" localSheetId="3">'4, Cond Ratings Roads'!$1:$1</definedName>
    <definedName name="_xlnm.Print_Titles" localSheetId="4">'5, General Performance Ratings'!$1:$1</definedName>
    <definedName name="_xlnm.Print_Titles" localSheetId="5">'6. Road Performance Criteria'!$1:$1</definedName>
    <definedName name="_xlnm.Print_Titles" localSheetId="6">'7. Road Asset Class Perf. Eval.'!$1:$2</definedName>
    <definedName name="_xlnm.Print_Titles" localSheetId="7">'8. Road Asset Perf. Eval.'!$2:$3</definedName>
    <definedName name="_xlnm.Print_Titles" localSheetId="8">'9. General Asset Evaluation'!$1:$2</definedName>
    <definedName name="REFCELL" localSheetId="3">#REF!</definedName>
    <definedName name="REFCELL" localSheetId="6">#REF!</definedName>
    <definedName name="REFCELL" localSheetId="7">#REF!</definedName>
    <definedName name="REFCELL" localSheetId="8">#REF!</definedName>
    <definedName name="REFCE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9" i="50" l="1"/>
  <c r="O99" i="50"/>
  <c r="M100" i="50" s="1"/>
  <c r="O100" i="50" s="1"/>
  <c r="N100" i="50" s="1"/>
  <c r="K99" i="50"/>
  <c r="G99" i="50"/>
  <c r="S98" i="50"/>
  <c r="Q100" i="50" s="1"/>
  <c r="S100" i="50" s="1"/>
  <c r="R100" i="50" s="1"/>
  <c r="O98" i="50"/>
  <c r="K98" i="50"/>
  <c r="I100" i="50" s="1"/>
  <c r="K100" i="50" s="1"/>
  <c r="J100" i="50" s="1"/>
  <c r="G98" i="50"/>
  <c r="E100" i="50" s="1"/>
  <c r="G100" i="50" s="1"/>
  <c r="F100" i="50" s="1"/>
  <c r="Q97" i="50"/>
  <c r="S97" i="50" s="1"/>
  <c r="R97" i="50" s="1"/>
  <c r="E97" i="50"/>
  <c r="G97" i="50" s="1"/>
  <c r="F97" i="50" s="1"/>
  <c r="S96" i="50"/>
  <c r="O96" i="50"/>
  <c r="K96" i="50"/>
  <c r="G96" i="50"/>
  <c r="S95" i="50"/>
  <c r="O95" i="50"/>
  <c r="M97" i="50" s="1"/>
  <c r="O97" i="50" s="1"/>
  <c r="N97" i="50" s="1"/>
  <c r="K95" i="50"/>
  <c r="I97" i="50" s="1"/>
  <c r="K97" i="50" s="1"/>
  <c r="J97" i="50" s="1"/>
  <c r="G95" i="50"/>
  <c r="S93" i="50"/>
  <c r="O93" i="50"/>
  <c r="M94" i="50" s="1"/>
  <c r="O94" i="50" s="1"/>
  <c r="N94" i="50" s="1"/>
  <c r="K93" i="50"/>
  <c r="G93" i="50"/>
  <c r="S92" i="50"/>
  <c r="Q94" i="50" s="1"/>
  <c r="S94" i="50" s="1"/>
  <c r="R94" i="50" s="1"/>
  <c r="O92" i="50"/>
  <c r="K92" i="50"/>
  <c r="I94" i="50" s="1"/>
  <c r="K94" i="50" s="1"/>
  <c r="J94" i="50" s="1"/>
  <c r="G92" i="50"/>
  <c r="E94" i="50" s="1"/>
  <c r="G94" i="50" s="1"/>
  <c r="F94" i="50" s="1"/>
  <c r="Q91" i="50"/>
  <c r="S91" i="50" s="1"/>
  <c r="R91" i="50" s="1"/>
  <c r="S90" i="50"/>
  <c r="O90" i="50"/>
  <c r="K90" i="50"/>
  <c r="G90" i="50"/>
  <c r="S89" i="50"/>
  <c r="O89" i="50"/>
  <c r="M91" i="50" s="1"/>
  <c r="O91" i="50" s="1"/>
  <c r="N91" i="50" s="1"/>
  <c r="K89" i="50"/>
  <c r="I91" i="50" s="1"/>
  <c r="K91" i="50" s="1"/>
  <c r="J91" i="50" s="1"/>
  <c r="G89" i="50"/>
  <c r="E91" i="50" s="1"/>
  <c r="G91" i="50" s="1"/>
  <c r="F91" i="50" s="1"/>
  <c r="S87" i="50"/>
  <c r="O87" i="50"/>
  <c r="K87" i="50"/>
  <c r="G87" i="50"/>
  <c r="S86" i="50"/>
  <c r="Q88" i="50" s="1"/>
  <c r="S88" i="50" s="1"/>
  <c r="R88" i="50" s="1"/>
  <c r="O86" i="50"/>
  <c r="K86" i="50"/>
  <c r="G86" i="50"/>
  <c r="S85" i="50"/>
  <c r="O85" i="50"/>
  <c r="M88" i="50" s="1"/>
  <c r="O88" i="50" s="1"/>
  <c r="N88" i="50" s="1"/>
  <c r="K85" i="50"/>
  <c r="I88" i="50" s="1"/>
  <c r="K88" i="50" s="1"/>
  <c r="J88" i="50" s="1"/>
  <c r="G85" i="50"/>
  <c r="E88" i="50" s="1"/>
  <c r="G88" i="50" s="1"/>
  <c r="F88" i="50" s="1"/>
  <c r="S83" i="50"/>
  <c r="O83" i="50"/>
  <c r="M84" i="50" s="1"/>
  <c r="O84" i="50" s="1"/>
  <c r="N84" i="50" s="1"/>
  <c r="K83" i="50"/>
  <c r="G83" i="50"/>
  <c r="S82" i="50"/>
  <c r="Q84" i="50" s="1"/>
  <c r="S84" i="50" s="1"/>
  <c r="R84" i="50" s="1"/>
  <c r="O82" i="50"/>
  <c r="K82" i="50"/>
  <c r="I84" i="50" s="1"/>
  <c r="K84" i="50" s="1"/>
  <c r="J84" i="50" s="1"/>
  <c r="G82" i="50"/>
  <c r="E84" i="50" s="1"/>
  <c r="G84" i="50" s="1"/>
  <c r="F84" i="50" s="1"/>
  <c r="Q81" i="50"/>
  <c r="S81" i="50" s="1"/>
  <c r="R81" i="50" s="1"/>
  <c r="S80" i="50"/>
  <c r="O80" i="50"/>
  <c r="K80" i="50"/>
  <c r="G80" i="50"/>
  <c r="S79" i="50"/>
  <c r="O79" i="50"/>
  <c r="M81" i="50" s="1"/>
  <c r="O81" i="50" s="1"/>
  <c r="N81" i="50" s="1"/>
  <c r="K79" i="50"/>
  <c r="I81" i="50" s="1"/>
  <c r="K81" i="50" s="1"/>
  <c r="J81" i="50" s="1"/>
  <c r="G79" i="50"/>
  <c r="E81" i="50" s="1"/>
  <c r="G81" i="50" s="1"/>
  <c r="F81" i="50" s="1"/>
  <c r="Q78" i="50"/>
  <c r="S78" i="50" s="1"/>
  <c r="R78" i="50" s="1"/>
  <c r="S77" i="50"/>
  <c r="O77" i="50"/>
  <c r="K77" i="50"/>
  <c r="G77" i="50"/>
  <c r="S76" i="50"/>
  <c r="O76" i="50"/>
  <c r="K76" i="50"/>
  <c r="G76" i="50"/>
  <c r="S75" i="50"/>
  <c r="O75" i="50"/>
  <c r="M78" i="50" s="1"/>
  <c r="O78" i="50" s="1"/>
  <c r="N78" i="50" s="1"/>
  <c r="K75" i="50"/>
  <c r="I78" i="50" s="1"/>
  <c r="K78" i="50" s="1"/>
  <c r="J78" i="50" s="1"/>
  <c r="G75" i="50"/>
  <c r="E78" i="50" s="1"/>
  <c r="G78" i="50" s="1"/>
  <c r="F78" i="50" s="1"/>
  <c r="Q74" i="50"/>
  <c r="S74" i="50" s="1"/>
  <c r="R74" i="50" s="1"/>
  <c r="S73" i="50"/>
  <c r="O73" i="50"/>
  <c r="K73" i="50"/>
  <c r="G73" i="50"/>
  <c r="S72" i="50"/>
  <c r="O72" i="50"/>
  <c r="M74" i="50" s="1"/>
  <c r="O74" i="50" s="1"/>
  <c r="N74" i="50" s="1"/>
  <c r="K72" i="50"/>
  <c r="I74" i="50" s="1"/>
  <c r="K74" i="50" s="1"/>
  <c r="J74" i="50" s="1"/>
  <c r="G72" i="50"/>
  <c r="E74" i="50" s="1"/>
  <c r="G74" i="50" s="1"/>
  <c r="F74" i="50" s="1"/>
  <c r="Q71" i="50"/>
  <c r="S71" i="50" s="1"/>
  <c r="R71" i="50" s="1"/>
  <c r="S70" i="50"/>
  <c r="O70" i="50"/>
  <c r="K70" i="50"/>
  <c r="G70" i="50"/>
  <c r="S69" i="50"/>
  <c r="O69" i="50"/>
  <c r="M71" i="50" s="1"/>
  <c r="O71" i="50" s="1"/>
  <c r="N71" i="50" s="1"/>
  <c r="K69" i="50"/>
  <c r="I71" i="50" s="1"/>
  <c r="K71" i="50" s="1"/>
  <c r="J71" i="50" s="1"/>
  <c r="G69" i="50"/>
  <c r="E71" i="50" s="1"/>
  <c r="G71" i="50" s="1"/>
  <c r="F71" i="50" s="1"/>
  <c r="S67" i="50"/>
  <c r="O67" i="50"/>
  <c r="K67" i="50"/>
  <c r="G67" i="50"/>
  <c r="S66" i="50"/>
  <c r="O66" i="50"/>
  <c r="K66" i="50"/>
  <c r="G66" i="50"/>
  <c r="S65" i="50"/>
  <c r="O65" i="50"/>
  <c r="K65" i="50"/>
  <c r="G65" i="50"/>
  <c r="S64" i="50"/>
  <c r="Q68" i="50" s="1"/>
  <c r="S68" i="50" s="1"/>
  <c r="R68" i="50" s="1"/>
  <c r="O64" i="50"/>
  <c r="M68" i="50" s="1"/>
  <c r="O68" i="50" s="1"/>
  <c r="N68" i="50" s="1"/>
  <c r="K64" i="50"/>
  <c r="I68" i="50" s="1"/>
  <c r="K68" i="50" s="1"/>
  <c r="J68" i="50" s="1"/>
  <c r="G64" i="50"/>
  <c r="E68" i="50" s="1"/>
  <c r="G68" i="50" s="1"/>
  <c r="F68" i="50" s="1"/>
  <c r="Q63" i="50"/>
  <c r="S63" i="50" s="1"/>
  <c r="R63" i="50" s="1"/>
  <c r="S62" i="50"/>
  <c r="O62" i="50"/>
  <c r="K62" i="50"/>
  <c r="G62" i="50"/>
  <c r="S61" i="50"/>
  <c r="O61" i="50"/>
  <c r="M63" i="50" s="1"/>
  <c r="O63" i="50" s="1"/>
  <c r="N63" i="50" s="1"/>
  <c r="K61" i="50"/>
  <c r="I63" i="50" s="1"/>
  <c r="K63" i="50" s="1"/>
  <c r="J63" i="50" s="1"/>
  <c r="G61" i="50"/>
  <c r="E63" i="50" s="1"/>
  <c r="G63" i="50" s="1"/>
  <c r="F63" i="50" s="1"/>
  <c r="S59" i="50"/>
  <c r="O59" i="50"/>
  <c r="K59" i="50"/>
  <c r="G59" i="50"/>
  <c r="S58" i="50"/>
  <c r="O58" i="50"/>
  <c r="K58" i="50"/>
  <c r="G58" i="50"/>
  <c r="S57" i="50"/>
  <c r="Q60" i="50" s="1"/>
  <c r="S60" i="50" s="1"/>
  <c r="R60" i="50" s="1"/>
  <c r="O57" i="50"/>
  <c r="M60" i="50" s="1"/>
  <c r="O60" i="50" s="1"/>
  <c r="N60" i="50" s="1"/>
  <c r="K57" i="50"/>
  <c r="I60" i="50" s="1"/>
  <c r="K60" i="50" s="1"/>
  <c r="J60" i="50" s="1"/>
  <c r="G57" i="50"/>
  <c r="E60" i="50" s="1"/>
  <c r="G60" i="50" s="1"/>
  <c r="F60" i="50" s="1"/>
  <c r="S55" i="50"/>
  <c r="O55" i="50"/>
  <c r="K55" i="50"/>
  <c r="G55" i="50"/>
  <c r="S54" i="50"/>
  <c r="O54" i="50"/>
  <c r="K54" i="50"/>
  <c r="G54" i="50"/>
  <c r="S53" i="50"/>
  <c r="Q56" i="50" s="1"/>
  <c r="S56" i="50" s="1"/>
  <c r="R56" i="50" s="1"/>
  <c r="O53" i="50"/>
  <c r="M56" i="50" s="1"/>
  <c r="O56" i="50" s="1"/>
  <c r="N56" i="50" s="1"/>
  <c r="K53" i="50"/>
  <c r="I56" i="50" s="1"/>
  <c r="K56" i="50" s="1"/>
  <c r="J56" i="50" s="1"/>
  <c r="G53" i="50"/>
  <c r="E56" i="50" s="1"/>
  <c r="G56" i="50" s="1"/>
  <c r="F56" i="50" s="1"/>
  <c r="S51" i="50"/>
  <c r="O51" i="50"/>
  <c r="K51" i="50"/>
  <c r="G51" i="50"/>
  <c r="S50" i="50"/>
  <c r="O50" i="50"/>
  <c r="K50" i="50"/>
  <c r="G50" i="50"/>
  <c r="S49" i="50"/>
  <c r="Q52" i="50" s="1"/>
  <c r="S52" i="50" s="1"/>
  <c r="R52" i="50" s="1"/>
  <c r="O49" i="50"/>
  <c r="M52" i="50" s="1"/>
  <c r="O52" i="50" s="1"/>
  <c r="N52" i="50" s="1"/>
  <c r="K49" i="50"/>
  <c r="I52" i="50" s="1"/>
  <c r="K52" i="50" s="1"/>
  <c r="J52" i="50" s="1"/>
  <c r="G49" i="50"/>
  <c r="E52" i="50" s="1"/>
  <c r="G52" i="50" s="1"/>
  <c r="F52" i="50" s="1"/>
  <c r="S47" i="50"/>
  <c r="O47" i="50"/>
  <c r="K47" i="50"/>
  <c r="G47" i="50"/>
  <c r="S46" i="50"/>
  <c r="Q48" i="50" s="1"/>
  <c r="S48" i="50" s="1"/>
  <c r="R48" i="50" s="1"/>
  <c r="O46" i="50"/>
  <c r="M48" i="50" s="1"/>
  <c r="O48" i="50" s="1"/>
  <c r="N48" i="50" s="1"/>
  <c r="K46" i="50"/>
  <c r="I48" i="50" s="1"/>
  <c r="K48" i="50" s="1"/>
  <c r="J48" i="50" s="1"/>
  <c r="G46" i="50"/>
  <c r="E48" i="50" s="1"/>
  <c r="G48" i="50" s="1"/>
  <c r="F48" i="50" s="1"/>
  <c r="Q45" i="50"/>
  <c r="S45" i="50" s="1"/>
  <c r="R45" i="50" s="1"/>
  <c r="S44" i="50"/>
  <c r="O44" i="50"/>
  <c r="K44" i="50"/>
  <c r="G44" i="50"/>
  <c r="S43" i="50"/>
  <c r="O43" i="50"/>
  <c r="K43" i="50"/>
  <c r="G43" i="50"/>
  <c r="S42" i="50"/>
  <c r="O42" i="50"/>
  <c r="K42" i="50"/>
  <c r="G42" i="50"/>
  <c r="S41" i="50"/>
  <c r="O41" i="50"/>
  <c r="K41" i="50"/>
  <c r="G41" i="50"/>
  <c r="S40" i="50"/>
  <c r="O40" i="50"/>
  <c r="K40" i="50"/>
  <c r="G40" i="50"/>
  <c r="S39" i="50"/>
  <c r="O39" i="50"/>
  <c r="K39" i="50"/>
  <c r="G39" i="50"/>
  <c r="S38" i="50"/>
  <c r="O38" i="50"/>
  <c r="K38" i="50"/>
  <c r="G38" i="50"/>
  <c r="S37" i="50"/>
  <c r="O37" i="50"/>
  <c r="M45" i="50" s="1"/>
  <c r="O45" i="50" s="1"/>
  <c r="N45" i="50" s="1"/>
  <c r="K37" i="50"/>
  <c r="I45" i="50" s="1"/>
  <c r="K45" i="50" s="1"/>
  <c r="J45" i="50" s="1"/>
  <c r="G37" i="50"/>
  <c r="E45" i="50" s="1"/>
  <c r="G45" i="50" s="1"/>
  <c r="F45" i="50" s="1"/>
  <c r="S35" i="50"/>
  <c r="O35" i="50"/>
  <c r="K35" i="50"/>
  <c r="G35" i="50"/>
  <c r="S34" i="50"/>
  <c r="O34" i="50"/>
  <c r="K34" i="50"/>
  <c r="G34" i="50"/>
  <c r="S32" i="50"/>
  <c r="Q36" i="50" s="1"/>
  <c r="S36" i="50" s="1"/>
  <c r="R36" i="50" s="1"/>
  <c r="O32" i="50"/>
  <c r="M36" i="50" s="1"/>
  <c r="O36" i="50" s="1"/>
  <c r="N36" i="50" s="1"/>
  <c r="K32" i="50"/>
  <c r="I36" i="50" s="1"/>
  <c r="K36" i="50" s="1"/>
  <c r="J36" i="50" s="1"/>
  <c r="G32" i="50"/>
  <c r="E36" i="50" s="1"/>
  <c r="G36" i="50" s="1"/>
  <c r="F36" i="50" s="1"/>
  <c r="S29" i="50"/>
  <c r="O29" i="50"/>
  <c r="K29" i="50"/>
  <c r="G29" i="50"/>
  <c r="S28" i="50"/>
  <c r="O28" i="50"/>
  <c r="K28" i="50"/>
  <c r="G28" i="50"/>
  <c r="S26" i="50"/>
  <c r="O26" i="50"/>
  <c r="K26" i="50"/>
  <c r="G26" i="50"/>
  <c r="S25" i="50"/>
  <c r="O25" i="50"/>
  <c r="K25" i="50"/>
  <c r="G25" i="50"/>
  <c r="S24" i="50"/>
  <c r="Q30" i="50" s="1"/>
  <c r="S30" i="50" s="1"/>
  <c r="R30" i="50" s="1"/>
  <c r="O24" i="50"/>
  <c r="M30" i="50" s="1"/>
  <c r="O30" i="50" s="1"/>
  <c r="N30" i="50" s="1"/>
  <c r="K24" i="50"/>
  <c r="I30" i="50" s="1"/>
  <c r="K30" i="50" s="1"/>
  <c r="J30" i="50" s="1"/>
  <c r="G24" i="50"/>
  <c r="E30" i="50" s="1"/>
  <c r="G30" i="50" s="1"/>
  <c r="F30" i="50" s="1"/>
  <c r="S21" i="50"/>
  <c r="O21" i="50"/>
  <c r="K21" i="50"/>
  <c r="G21" i="50"/>
  <c r="S20" i="50"/>
  <c r="O20" i="50"/>
  <c r="K20" i="50"/>
  <c r="G20" i="50"/>
  <c r="S19" i="50"/>
  <c r="Q22" i="50" s="1"/>
  <c r="S22" i="50" s="1"/>
  <c r="R22" i="50" s="1"/>
  <c r="O19" i="50"/>
  <c r="M22" i="50" s="1"/>
  <c r="O22" i="50" s="1"/>
  <c r="N22" i="50" s="1"/>
  <c r="K19" i="50"/>
  <c r="I22" i="50" s="1"/>
  <c r="K22" i="50" s="1"/>
  <c r="J22" i="50" s="1"/>
  <c r="G19" i="50"/>
  <c r="E22" i="50" s="1"/>
  <c r="G22" i="50" s="1"/>
  <c r="F22" i="50" s="1"/>
  <c r="S17" i="50"/>
  <c r="O17" i="50"/>
  <c r="K17" i="50"/>
  <c r="G17" i="50"/>
  <c r="S16" i="50"/>
  <c r="Q18" i="50" s="1"/>
  <c r="S18" i="50" s="1"/>
  <c r="R18" i="50" s="1"/>
  <c r="O16" i="50"/>
  <c r="M18" i="50" s="1"/>
  <c r="O18" i="50" s="1"/>
  <c r="N18" i="50" s="1"/>
  <c r="K16" i="50"/>
  <c r="I18" i="50" s="1"/>
  <c r="K18" i="50" s="1"/>
  <c r="J18" i="50" s="1"/>
  <c r="G16" i="50"/>
  <c r="E18" i="50" s="1"/>
  <c r="G18" i="50" s="1"/>
  <c r="F18" i="50" s="1"/>
  <c r="Q15" i="50"/>
  <c r="S15" i="50" s="1"/>
  <c r="R15" i="50" s="1"/>
  <c r="S14" i="50"/>
  <c r="O14" i="50"/>
  <c r="K14" i="50"/>
  <c r="G14" i="50"/>
  <c r="S13" i="50"/>
  <c r="O13" i="50"/>
  <c r="K13" i="50"/>
  <c r="G13" i="50"/>
  <c r="S12" i="50"/>
  <c r="O12" i="50"/>
  <c r="K12" i="50"/>
  <c r="G12" i="50"/>
  <c r="S11" i="50"/>
  <c r="O11" i="50"/>
  <c r="K11" i="50"/>
  <c r="G11" i="50"/>
  <c r="S10" i="50"/>
  <c r="O10" i="50"/>
  <c r="K10" i="50"/>
  <c r="G10" i="50"/>
  <c r="S9" i="50"/>
  <c r="O9" i="50"/>
  <c r="K9" i="50"/>
  <c r="G9" i="50"/>
  <c r="S8" i="50"/>
  <c r="O8" i="50"/>
  <c r="K8" i="50"/>
  <c r="G8" i="50"/>
  <c r="S7" i="50"/>
  <c r="O7" i="50"/>
  <c r="K7" i="50"/>
  <c r="G7" i="50"/>
  <c r="S6" i="50"/>
  <c r="O6" i="50"/>
  <c r="K6" i="50"/>
  <c r="G6" i="50"/>
  <c r="S5" i="50"/>
  <c r="O5" i="50"/>
  <c r="K5" i="50"/>
  <c r="G5" i="50"/>
  <c r="E15" i="50" s="1"/>
  <c r="G15" i="50" s="1"/>
  <c r="F15" i="50" s="1"/>
  <c r="S4" i="50"/>
  <c r="S101" i="50" s="1"/>
  <c r="R101" i="50" s="1"/>
  <c r="O4" i="50"/>
  <c r="M15" i="50" s="1"/>
  <c r="O15" i="50" s="1"/>
  <c r="N15" i="50" s="1"/>
  <c r="K4" i="50"/>
  <c r="K101" i="50" s="1"/>
  <c r="J101" i="50" s="1"/>
  <c r="G4" i="50"/>
  <c r="G101" i="50" s="1"/>
  <c r="F101" i="50" s="1"/>
  <c r="L119" i="49"/>
  <c r="L118" i="49"/>
  <c r="E120" i="49" s="1"/>
  <c r="L115" i="49"/>
  <c r="E116" i="49" s="1"/>
  <c r="L114" i="49"/>
  <c r="K116" i="49" s="1"/>
  <c r="L111" i="49"/>
  <c r="L110" i="49"/>
  <c r="E112" i="49" s="1"/>
  <c r="L107" i="49"/>
  <c r="E108" i="49" s="1"/>
  <c r="L106" i="49"/>
  <c r="K108" i="49" s="1"/>
  <c r="L103" i="49"/>
  <c r="L102" i="49"/>
  <c r="E104" i="49" s="1"/>
  <c r="L101" i="49"/>
  <c r="E99" i="49"/>
  <c r="J99" i="49" s="1"/>
  <c r="L98" i="49"/>
  <c r="L97" i="49"/>
  <c r="K99" i="49" s="1"/>
  <c r="I95" i="49"/>
  <c r="E95" i="49"/>
  <c r="H95" i="49" s="1"/>
  <c r="L94" i="49"/>
  <c r="L93" i="49"/>
  <c r="K95" i="49" s="1"/>
  <c r="E91" i="49"/>
  <c r="J91" i="49" s="1"/>
  <c r="L90" i="49"/>
  <c r="L89" i="49"/>
  <c r="L88" i="49"/>
  <c r="K91" i="49" s="1"/>
  <c r="J86" i="49"/>
  <c r="F86" i="49"/>
  <c r="E86" i="49"/>
  <c r="I86" i="49" s="1"/>
  <c r="L85" i="49"/>
  <c r="L84" i="49"/>
  <c r="K86" i="49" s="1"/>
  <c r="L81" i="49"/>
  <c r="L80" i="49"/>
  <c r="E82" i="49" s="1"/>
  <c r="L77" i="49"/>
  <c r="L76" i="49"/>
  <c r="L75" i="49"/>
  <c r="E78" i="49" s="1"/>
  <c r="L74" i="49"/>
  <c r="L71" i="49"/>
  <c r="L70" i="49"/>
  <c r="E72" i="49" s="1"/>
  <c r="L67" i="49"/>
  <c r="E68" i="49" s="1"/>
  <c r="L66" i="49"/>
  <c r="K68" i="49" s="1"/>
  <c r="L65" i="49"/>
  <c r="I63" i="49"/>
  <c r="E63" i="49"/>
  <c r="H63" i="49" s="1"/>
  <c r="L62" i="49"/>
  <c r="L61" i="49"/>
  <c r="L60" i="49"/>
  <c r="K63" i="49" s="1"/>
  <c r="L57" i="49"/>
  <c r="L56" i="49"/>
  <c r="L55" i="49"/>
  <c r="E58" i="49" s="1"/>
  <c r="L52" i="49"/>
  <c r="L51" i="49"/>
  <c r="E53" i="49" s="1"/>
  <c r="L48" i="49"/>
  <c r="L47" i="49"/>
  <c r="L46" i="49"/>
  <c r="L45" i="49"/>
  <c r="L44" i="49"/>
  <c r="L43" i="49"/>
  <c r="K49" i="49" s="1"/>
  <c r="L42" i="49"/>
  <c r="L41" i="49"/>
  <c r="E49" i="49" s="1"/>
  <c r="I39" i="49"/>
  <c r="E39" i="49"/>
  <c r="H39" i="49" s="1"/>
  <c r="L38" i="49"/>
  <c r="L37" i="49"/>
  <c r="L35" i="49"/>
  <c r="K39" i="49" s="1"/>
  <c r="L31" i="49"/>
  <c r="L30" i="49"/>
  <c r="L28" i="49"/>
  <c r="L27" i="49"/>
  <c r="E32" i="49" s="1"/>
  <c r="L26" i="49"/>
  <c r="E23" i="49"/>
  <c r="J23" i="49" s="1"/>
  <c r="L22" i="49"/>
  <c r="L21" i="49"/>
  <c r="L20" i="49"/>
  <c r="K23" i="49" s="1"/>
  <c r="J18" i="49"/>
  <c r="F18" i="49"/>
  <c r="E18" i="49"/>
  <c r="I18" i="49" s="1"/>
  <c r="L17" i="49"/>
  <c r="L16" i="49"/>
  <c r="K18" i="49" s="1"/>
  <c r="L13" i="49"/>
  <c r="L12" i="49"/>
  <c r="L11" i="49"/>
  <c r="L10" i="49"/>
  <c r="L9" i="49"/>
  <c r="L8" i="49"/>
  <c r="L7" i="49"/>
  <c r="F122" i="49" s="1"/>
  <c r="L6" i="49"/>
  <c r="L5" i="49"/>
  <c r="L4" i="49"/>
  <c r="L3" i="49"/>
  <c r="E14" i="49" s="1"/>
  <c r="I15" i="50" l="1"/>
  <c r="K15" i="50" s="1"/>
  <c r="J15" i="50" s="1"/>
  <c r="O101" i="50"/>
  <c r="N101" i="50" s="1"/>
  <c r="F49" i="49"/>
  <c r="J49" i="49"/>
  <c r="I49" i="49"/>
  <c r="H49" i="49"/>
  <c r="G49" i="49"/>
  <c r="J53" i="49"/>
  <c r="I53" i="49"/>
  <c r="H53" i="49"/>
  <c r="G53" i="49"/>
  <c r="F53" i="49"/>
  <c r="I78" i="49"/>
  <c r="F78" i="49"/>
  <c r="H78" i="49"/>
  <c r="G78" i="49"/>
  <c r="J78" i="49"/>
  <c r="J108" i="49"/>
  <c r="I108" i="49"/>
  <c r="H108" i="49"/>
  <c r="G108" i="49"/>
  <c r="F108" i="49"/>
  <c r="J14" i="49"/>
  <c r="I14" i="49"/>
  <c r="H14" i="49"/>
  <c r="F14" i="49"/>
  <c r="G14" i="49"/>
  <c r="J58" i="49"/>
  <c r="I58" i="49"/>
  <c r="H58" i="49"/>
  <c r="F58" i="49"/>
  <c r="G58" i="49"/>
  <c r="G112" i="49"/>
  <c r="F112" i="49"/>
  <c r="J112" i="49"/>
  <c r="I112" i="49"/>
  <c r="H112" i="49"/>
  <c r="J82" i="49"/>
  <c r="I82" i="49"/>
  <c r="H82" i="49"/>
  <c r="G82" i="49"/>
  <c r="F82" i="49"/>
  <c r="J68" i="49"/>
  <c r="I68" i="49"/>
  <c r="H68" i="49"/>
  <c r="G68" i="49"/>
  <c r="F68" i="49"/>
  <c r="G72" i="49"/>
  <c r="F72" i="49"/>
  <c r="J72" i="49"/>
  <c r="H72" i="49"/>
  <c r="I72" i="49"/>
  <c r="J116" i="49"/>
  <c r="I116" i="49"/>
  <c r="H116" i="49"/>
  <c r="G116" i="49"/>
  <c r="F116" i="49"/>
  <c r="G104" i="49"/>
  <c r="F104" i="49"/>
  <c r="J104" i="49"/>
  <c r="I104" i="49"/>
  <c r="H104" i="49"/>
  <c r="G120" i="49"/>
  <c r="F120" i="49"/>
  <c r="J120" i="49"/>
  <c r="H120" i="49"/>
  <c r="I120" i="49"/>
  <c r="J32" i="49"/>
  <c r="I32" i="49"/>
  <c r="H32" i="49"/>
  <c r="G32" i="49"/>
  <c r="F32" i="49"/>
  <c r="K53" i="49"/>
  <c r="F23" i="49"/>
  <c r="J39" i="49"/>
  <c r="J63" i="49"/>
  <c r="K78" i="49"/>
  <c r="F91" i="49"/>
  <c r="J95" i="49"/>
  <c r="F99" i="49"/>
  <c r="G122" i="49"/>
  <c r="E122" i="49" s="1"/>
  <c r="E123" i="49" s="1"/>
  <c r="G23" i="49"/>
  <c r="G91" i="49"/>
  <c r="G99" i="49"/>
  <c r="H122" i="49"/>
  <c r="H23" i="49"/>
  <c r="K72" i="49"/>
  <c r="H91" i="49"/>
  <c r="H99" i="49"/>
  <c r="K104" i="49"/>
  <c r="K112" i="49"/>
  <c r="K120" i="49"/>
  <c r="I122" i="49"/>
  <c r="I23" i="49"/>
  <c r="I91" i="49"/>
  <c r="I99" i="49"/>
  <c r="J122" i="49"/>
  <c r="K14" i="49"/>
  <c r="G18" i="49"/>
  <c r="K32" i="49"/>
  <c r="F39" i="49"/>
  <c r="K58" i="49"/>
  <c r="F63" i="49"/>
  <c r="K82" i="49"/>
  <c r="G86" i="49"/>
  <c r="E87" i="49" s="1"/>
  <c r="F87" i="49" s="1"/>
  <c r="F95" i="49"/>
  <c r="K122" i="49"/>
  <c r="H18" i="49"/>
  <c r="E19" i="49" s="1"/>
  <c r="F19" i="49" s="1"/>
  <c r="G39" i="49"/>
  <c r="G63" i="49"/>
  <c r="H86" i="49"/>
  <c r="G95" i="49"/>
  <c r="E40" i="49" l="1"/>
  <c r="F40" i="49" s="1"/>
  <c r="L39" i="49"/>
  <c r="L91" i="49"/>
  <c r="E92" i="49"/>
  <c r="F92" i="49" s="1"/>
  <c r="L68" i="49"/>
  <c r="E69" i="49"/>
  <c r="F69" i="49" s="1"/>
  <c r="E59" i="49"/>
  <c r="F59" i="49" s="1"/>
  <c r="L58" i="49"/>
  <c r="L86" i="49"/>
  <c r="E109" i="49"/>
  <c r="F109" i="49" s="1"/>
  <c r="L108" i="49"/>
  <c r="E79" i="49"/>
  <c r="F79" i="49" s="1"/>
  <c r="L78" i="49"/>
  <c r="L23" i="49"/>
  <c r="E24" i="49"/>
  <c r="F24" i="49" s="1"/>
  <c r="E96" i="49"/>
  <c r="F96" i="49" s="1"/>
  <c r="L95" i="49"/>
  <c r="L18" i="49"/>
  <c r="E64" i="49"/>
  <c r="F64" i="49" s="1"/>
  <c r="L63" i="49"/>
  <c r="L122" i="49"/>
  <c r="E54" i="49"/>
  <c r="F54" i="49" s="1"/>
  <c r="L53" i="49"/>
  <c r="E105" i="49"/>
  <c r="F105" i="49" s="1"/>
  <c r="L104" i="49"/>
  <c r="L99" i="49"/>
  <c r="E100" i="49"/>
  <c r="F100" i="49" s="1"/>
  <c r="E33" i="49"/>
  <c r="F33" i="49" s="1"/>
  <c r="L32" i="49"/>
  <c r="E121" i="49"/>
  <c r="F121" i="49" s="1"/>
  <c r="L120" i="49"/>
  <c r="E83" i="49"/>
  <c r="F83" i="49" s="1"/>
  <c r="L82" i="49"/>
  <c r="E113" i="49"/>
  <c r="F113" i="49" s="1"/>
  <c r="L112" i="49"/>
  <c r="E15" i="49"/>
  <c r="F15" i="49" s="1"/>
  <c r="L14" i="49"/>
  <c r="E50" i="49"/>
  <c r="F50" i="49" s="1"/>
  <c r="L49" i="49"/>
  <c r="L116" i="49"/>
  <c r="E117" i="49"/>
  <c r="F117" i="49" s="1"/>
  <c r="E73" i="49"/>
  <c r="F73" i="49" s="1"/>
  <c r="L72" i="49"/>
  <c r="D23" i="46" l="1"/>
  <c r="F23" i="46" s="1"/>
  <c r="F22" i="46"/>
  <c r="F21" i="46"/>
  <c r="F19" i="46"/>
  <c r="F18" i="46"/>
  <c r="F17" i="46"/>
  <c r="D20" i="46" s="1"/>
  <c r="F16" i="46"/>
  <c r="E15" i="46"/>
  <c r="D15" i="46"/>
  <c r="F15" i="46" s="1"/>
  <c r="F14" i="46"/>
  <c r="F13" i="46"/>
  <c r="F12" i="46"/>
  <c r="F10" i="46"/>
  <c r="F9" i="46"/>
  <c r="F8" i="46"/>
  <c r="F7" i="46"/>
  <c r="F6" i="46"/>
  <c r="F5" i="46"/>
  <c r="F24" i="46" s="1"/>
  <c r="E24" i="46" s="1"/>
  <c r="F4" i="46"/>
  <c r="F3" i="46"/>
  <c r="D11" i="46" s="1"/>
  <c r="E20" i="46" l="1"/>
  <c r="F20" i="46"/>
  <c r="F11" i="46"/>
  <c r="E11" i="46"/>
  <c r="E23"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troym</author>
    <author>Troy Mander</author>
  </authors>
  <commentList>
    <comment ref="A1" authorId="0" shapeId="0" xr:uid="{9C5D8B08-E4AD-44A5-A4B0-8ACFB167840A}">
      <text>
        <r>
          <rPr>
            <b/>
            <sz val="9"/>
            <color indexed="81"/>
            <rFont val="Tahoma"/>
            <family val="2"/>
          </rPr>
          <t xml:space="preserve">Consistent with Asset hierarchy </t>
        </r>
        <r>
          <rPr>
            <sz val="9"/>
            <color indexed="81"/>
            <rFont val="Tahoma"/>
            <family val="2"/>
          </rPr>
          <t xml:space="preserve">
</t>
        </r>
      </text>
    </comment>
    <comment ref="B1" authorId="0" shapeId="0" xr:uid="{FDB1F00A-D2E8-4AE5-A39E-B1DD8842BA12}">
      <text>
        <r>
          <rPr>
            <b/>
            <sz val="9"/>
            <color indexed="81"/>
            <rFont val="Tahoma"/>
            <family val="2"/>
          </rPr>
          <t xml:space="preserve">A general service statement reflecting the desired level of service to the customer. Sources: Strategic Plan, Council Directive.  See examples in the catalogue </t>
        </r>
      </text>
    </comment>
    <comment ref="C1" authorId="0" shapeId="0" xr:uid="{01602D13-D597-41FE-A8B2-F3A7A7C3582F}">
      <text>
        <r>
          <rPr>
            <b/>
            <sz val="9"/>
            <color indexed="81"/>
            <rFont val="Tahoma"/>
            <family val="2"/>
          </rPr>
          <t>General service statements on what the customer expects to receive from the service. See examples in the catalogue.</t>
        </r>
        <r>
          <rPr>
            <sz val="9"/>
            <color indexed="81"/>
            <rFont val="Tahoma"/>
            <family val="2"/>
          </rPr>
          <t xml:space="preserve">
</t>
        </r>
      </text>
    </comment>
    <comment ref="D1" authorId="0" shapeId="0" xr:uid="{7A65C220-5F52-4D51-88D8-45D92EA35D46}">
      <text>
        <r>
          <rPr>
            <b/>
            <sz val="9"/>
            <color indexed="81"/>
            <rFont val="Tahoma"/>
            <family val="2"/>
          </rPr>
          <t>Should be consistent with asset hierarchy</t>
        </r>
      </text>
    </comment>
    <comment ref="E1" authorId="0" shapeId="0" xr:uid="{2D96C27A-4F02-4DF0-8033-C36A478D2545}">
      <text>
        <r>
          <rPr>
            <b/>
            <sz val="9"/>
            <color indexed="81"/>
            <rFont val="Tahoma"/>
            <family val="2"/>
          </rPr>
          <t>Should be consistent with asset hierarchy</t>
        </r>
        <r>
          <rPr>
            <sz val="9"/>
            <color indexed="81"/>
            <rFont val="Tahoma"/>
            <family val="2"/>
          </rPr>
          <t xml:space="preserve">
</t>
        </r>
      </text>
    </comment>
    <comment ref="F1" authorId="1" shapeId="0" xr:uid="{17C64143-2081-4CC0-B24C-030CF8584A9E}">
      <text>
        <r>
          <rPr>
            <b/>
            <sz val="9"/>
            <color indexed="81"/>
            <rFont val="Tahoma"/>
            <family val="2"/>
          </rPr>
          <t>Refer to Condition Rating and General Performance Rating sheets for ratings and recommended targets.</t>
        </r>
        <r>
          <rPr>
            <sz val="9"/>
            <color indexed="81"/>
            <rFont val="Tahoma"/>
            <family val="2"/>
          </rPr>
          <t xml:space="preserve">
</t>
        </r>
      </text>
    </comment>
    <comment ref="G2" authorId="1" shapeId="0" xr:uid="{8DB75BDA-BFDA-48A2-B66C-08158E27387B}">
      <text>
        <r>
          <rPr>
            <b/>
            <sz val="9"/>
            <color indexed="81"/>
            <rFont val="Tahoma"/>
            <family val="2"/>
          </rPr>
          <t>The averaged level of service for the asset class.</t>
        </r>
        <r>
          <rPr>
            <sz val="9"/>
            <color indexed="81"/>
            <rFont val="Tahoma"/>
            <family val="2"/>
          </rPr>
          <t xml:space="preserve">
</t>
        </r>
      </text>
    </comment>
    <comment ref="H2" authorId="1" shapeId="0" xr:uid="{CC11BD69-C479-4A73-BF1C-F93D6D744B82}">
      <text>
        <r>
          <rPr>
            <b/>
            <sz val="9"/>
            <color indexed="81"/>
            <rFont val="Tahoma"/>
            <family val="2"/>
          </rPr>
          <t>Breakdown of the assets per the ratings and ranges on the Condition Rating and General Performance Rating sheets.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troym</author>
    <author>Troy Mander</author>
  </authors>
  <commentList>
    <comment ref="A1" authorId="0" shapeId="0" xr:uid="{99C48A59-544D-46EC-B4FE-16C46CD56CA4}">
      <text>
        <r>
          <rPr>
            <b/>
            <sz val="9"/>
            <color indexed="81"/>
            <rFont val="Tahoma"/>
            <family val="2"/>
          </rPr>
          <t xml:space="preserve">Consistent with Asset hierarchy </t>
        </r>
        <r>
          <rPr>
            <sz val="9"/>
            <color indexed="81"/>
            <rFont val="Tahoma"/>
            <family val="2"/>
          </rPr>
          <t xml:space="preserve">
</t>
        </r>
      </text>
    </comment>
    <comment ref="B1" authorId="0" shapeId="0" xr:uid="{AC783C4E-3116-41EF-9F56-A9D6EB4E0AF2}">
      <text>
        <r>
          <rPr>
            <b/>
            <sz val="9"/>
            <color indexed="81"/>
            <rFont val="Tahoma"/>
            <family val="2"/>
          </rPr>
          <t xml:space="preserve">A general service statement reflecting the desired level of service to the customer. Sources: Strategic Plan, Council Directive.  See examples in the catalogue </t>
        </r>
      </text>
    </comment>
    <comment ref="C1" authorId="0" shapeId="0" xr:uid="{F2C8D737-E679-4C22-BC84-E497D1EECE12}">
      <text>
        <r>
          <rPr>
            <b/>
            <sz val="9"/>
            <color indexed="81"/>
            <rFont val="Tahoma"/>
            <family val="2"/>
          </rPr>
          <t>General service statements on what the customer expects to receive from the service. See examples in the catalogue.</t>
        </r>
        <r>
          <rPr>
            <sz val="9"/>
            <color indexed="81"/>
            <rFont val="Tahoma"/>
            <family val="2"/>
          </rPr>
          <t xml:space="preserve">
</t>
        </r>
      </text>
    </comment>
    <comment ref="D1" authorId="0" shapeId="0" xr:uid="{E6F68B4B-4E6B-491A-B750-53262AC3E4D8}">
      <text>
        <r>
          <rPr>
            <b/>
            <sz val="9"/>
            <color indexed="81"/>
            <rFont val="Tahoma"/>
            <family val="2"/>
          </rPr>
          <t>Should be consistent with asset hierarchy</t>
        </r>
        <r>
          <rPr>
            <sz val="9"/>
            <color indexed="81"/>
            <rFont val="Tahoma"/>
            <family val="2"/>
          </rPr>
          <t xml:space="preserve">
</t>
        </r>
      </text>
    </comment>
    <comment ref="E1" authorId="0" shapeId="0" xr:uid="{AD89F8F2-1690-4D24-AD3F-13B4F31C1AA1}">
      <text>
        <r>
          <rPr>
            <b/>
            <sz val="9"/>
            <color indexed="81"/>
            <rFont val="Tahoma"/>
            <family val="2"/>
          </rPr>
          <t>Should be consistent with asset hierarchy</t>
        </r>
        <r>
          <rPr>
            <sz val="9"/>
            <color indexed="81"/>
            <rFont val="Tahoma"/>
            <family val="2"/>
          </rPr>
          <t xml:space="preserve">
</t>
        </r>
      </text>
    </comment>
    <comment ref="F1" authorId="1" shapeId="0" xr:uid="{03D05430-08F9-4583-AA17-D6B965DB475D}">
      <text>
        <r>
          <rPr>
            <b/>
            <sz val="9"/>
            <color indexed="81"/>
            <rFont val="Tahoma"/>
            <family val="2"/>
          </rPr>
          <t>Refer to Condition Rating and General Performance Rating sheets for ratings and recommended targets.</t>
        </r>
        <r>
          <rPr>
            <sz val="9"/>
            <color indexed="81"/>
            <rFont val="Tahoma"/>
            <family val="2"/>
          </rPr>
          <t xml:space="preserve">
</t>
        </r>
      </text>
    </comment>
    <comment ref="G2" authorId="1" shapeId="0" xr:uid="{1D7A54C4-E793-4018-B7CA-76C880DA8C6F}">
      <text>
        <r>
          <rPr>
            <b/>
            <sz val="9"/>
            <color indexed="81"/>
            <rFont val="Tahoma"/>
            <family val="2"/>
          </rPr>
          <t>The averaged level of service for the asset class.</t>
        </r>
        <r>
          <rPr>
            <sz val="9"/>
            <color indexed="81"/>
            <rFont val="Tahoma"/>
            <family val="2"/>
          </rPr>
          <t xml:space="preserve">
</t>
        </r>
      </text>
    </comment>
    <comment ref="H2" authorId="1" shapeId="0" xr:uid="{BB1FFB4B-2AA5-418C-9DDA-2B52CED3192D}">
      <text>
        <r>
          <rPr>
            <b/>
            <sz val="9"/>
            <color indexed="81"/>
            <rFont val="Tahoma"/>
            <family val="2"/>
          </rPr>
          <t>Breakdown of the assets per the ratings and ranges on the Condition Rating and General Performance Rating sheets.</t>
        </r>
      </text>
    </comment>
  </commentList>
</comments>
</file>

<file path=xl/sharedStrings.xml><?xml version="1.0" encoding="utf-8"?>
<sst xmlns="http://schemas.openxmlformats.org/spreadsheetml/2006/main" count="1051" uniqueCount="521">
  <si>
    <t>MTO PCI Performance Ratings and Trigger Levels</t>
  </si>
  <si>
    <t>MTO Ride Condition Ratings</t>
  </si>
  <si>
    <t>Class</t>
  </si>
  <si>
    <t>Good</t>
  </si>
  <si>
    <t>Fair</t>
  </si>
  <si>
    <t>Poor (Trigger Value)</t>
  </si>
  <si>
    <t xml:space="preserve">Ride Comfort Rating </t>
  </si>
  <si>
    <t>Uniform Description of Ride Condition at Posted Speed</t>
  </si>
  <si>
    <t>Guidelines</t>
  </si>
  <si>
    <t>PCI</t>
  </si>
  <si>
    <t>RCI</t>
  </si>
  <si>
    <t xml:space="preserve">8 – 10 </t>
  </si>
  <si>
    <t>Excellent.</t>
  </si>
  <si>
    <t xml:space="preserve">Very smooth </t>
  </si>
  <si>
    <t>Freeways</t>
  </si>
  <si>
    <t>74-66</t>
  </si>
  <si>
    <t xml:space="preserve">6 – 8 </t>
  </si>
  <si>
    <t xml:space="preserve">Good. </t>
  </si>
  <si>
    <t>Smooth with a few bumps or depressions</t>
  </si>
  <si>
    <t>Arterial</t>
  </si>
  <si>
    <t>64-56</t>
  </si>
  <si>
    <t xml:space="preserve"> 4 – 6</t>
  </si>
  <si>
    <t xml:space="preserve"> Fair </t>
  </si>
  <si>
    <t>Comfortable with intermittent bumps or depressions</t>
  </si>
  <si>
    <t>Collector</t>
  </si>
  <si>
    <t>64-51</t>
  </si>
  <si>
    <t xml:space="preserve"> 2 – 4 </t>
  </si>
  <si>
    <t xml:space="preserve">Poor </t>
  </si>
  <si>
    <t xml:space="preserve">Uncomfortable with frequent bumps or depressions </t>
  </si>
  <si>
    <t>Local</t>
  </si>
  <si>
    <t>59-46</t>
  </si>
  <si>
    <t xml:space="preserve">0 – 2 </t>
  </si>
  <si>
    <t xml:space="preserve">Very Poor </t>
  </si>
  <si>
    <t>*Source: MTO Pavement Design &amp; Rehabilitation Manual, March 2013</t>
  </si>
  <si>
    <t>*Source: SP-024 MTO Manual for Condition Ratings for Flexible Pavements</t>
  </si>
  <si>
    <t>MTO Bridge Condition Index</t>
  </si>
  <si>
    <t>Rating</t>
  </si>
  <si>
    <t>Maintenance Schedule</t>
  </si>
  <si>
    <t>Good: BCI Range 70 -100</t>
  </si>
  <si>
    <t>Maintenance is not usually required within the next five years</t>
  </si>
  <si>
    <t>Fair: BCI Range 60 -70</t>
  </si>
  <si>
    <t>Maintenance work is usually scheduled within the next five years. This is the ideal time to schedule major bridge repairs to get the most out of bridge spending.</t>
  </si>
  <si>
    <t>Poor: BCI Less than 60</t>
  </si>
  <si>
    <t>Maintenance work is usually scheduled within one year.</t>
  </si>
  <si>
    <r>
      <t>Asset Performance Ratings and Corresponding Likelihood of Failure (All Assets)</t>
    </r>
    <r>
      <rPr>
        <b/>
        <vertAlign val="superscript"/>
        <sz val="12"/>
        <color theme="0"/>
        <rFont val="Calibri"/>
        <family val="2"/>
        <scheme val="minor"/>
      </rPr>
      <t>1, 2</t>
    </r>
  </si>
  <si>
    <t>LoF</t>
  </si>
  <si>
    <t>Very Unlikely
Current Likelihood of Failure &gt;10%</t>
  </si>
  <si>
    <t>Unlikely
Current Likelihood of Failure = 10%-30%</t>
  </si>
  <si>
    <t>Possible
Current Likelihood of Failure = 30%-60%</t>
  </si>
  <si>
    <t>Likely
Current Likelihood of Failure = 60%-90%</t>
  </si>
  <si>
    <t>Very Likely or Certain
Current Likelihood of Failure &lt;90%</t>
  </si>
  <si>
    <t>Perf.</t>
  </si>
  <si>
    <t>VERY GOOD</t>
  </si>
  <si>
    <t xml:space="preserve">GOOD </t>
  </si>
  <si>
    <t>FAIR</t>
  </si>
  <si>
    <t>POOR</t>
  </si>
  <si>
    <t>VERY POOR</t>
  </si>
  <si>
    <t>Operational Functionality</t>
  </si>
  <si>
    <t>Capacity to Meet Demands</t>
  </si>
  <si>
    <t xml:space="preserve"> - Capacity fully meets or exceeds current demands and minimum community service level requirements
 - No operational problems experienced.
 - No affects on community service levels or stakeholders</t>
  </si>
  <si>
    <t xml:space="preserve"> - Capacity is significantly and continuously below demands and/or minimum community service level requirements.
 - Operational problems are serious and ongoing.
 - There are noticeable and possibly significant affects to community service levels and/or stakeholders.</t>
  </si>
  <si>
    <t>Operational Resiliency</t>
  </si>
  <si>
    <t>Environmental Resiliency</t>
  </si>
  <si>
    <t>Notes: 1.</t>
  </si>
  <si>
    <t>"Likelihood of Failure" is estimated as a percentage based on current status of asset performance.</t>
  </si>
  <si>
    <t>2.</t>
  </si>
  <si>
    <t>When assessing Performance of an entire Asset Class, rate where the balance of the assets score (either under one rating or between several).</t>
  </si>
  <si>
    <t>3.</t>
  </si>
  <si>
    <t>"Standards" can include measures set through internal poli+A5:F11cy, be an industry guideline, health and safety standard, a design, material or appearance standard, be a factor or measure as part of an Asset Levels of Service, or be an Asset Level of Service itself.</t>
  </si>
  <si>
    <t>Asset Types</t>
  </si>
  <si>
    <t>Notes on Performance Asset Levels of Service</t>
  </si>
  <si>
    <t>ALOS</t>
  </si>
  <si>
    <r>
      <t>Criteria to Support ALOS Target</t>
    </r>
    <r>
      <rPr>
        <b/>
        <vertAlign val="superscript"/>
        <sz val="11"/>
        <color theme="0"/>
        <rFont val="Calibri"/>
        <family val="2"/>
        <scheme val="minor"/>
      </rPr>
      <t>1,2,3</t>
    </r>
  </si>
  <si>
    <r>
      <t xml:space="preserve">A target of </t>
    </r>
    <r>
      <rPr>
        <b/>
        <sz val="11"/>
        <color theme="1"/>
        <rFont val="Calibri"/>
        <family val="2"/>
        <scheme val="minor"/>
      </rPr>
      <t>"Good"</t>
    </r>
    <r>
      <rPr>
        <sz val="11"/>
        <color theme="1"/>
        <rFont val="Calibri"/>
        <family val="2"/>
        <scheme val="minor"/>
      </rPr>
      <t xml:space="preserve"> for the Performance Asset Levels of Service is recommended due to:
 - high importance to services
 - level of risk liability
 - the desire to provide efficient and effective service delivery at minimum cost
 - the necessity to meet regulatory requirements and/or design standards
Where performance levels are</t>
    </r>
    <r>
      <rPr>
        <b/>
        <sz val="11"/>
        <color theme="1"/>
        <rFont val="Calibri"/>
        <family val="2"/>
        <scheme val="minor"/>
      </rPr>
      <t xml:space="preserve"> </t>
    </r>
    <r>
      <rPr>
        <sz val="11"/>
        <color theme="1"/>
        <rFont val="Calibri"/>
        <family val="2"/>
        <scheme val="minor"/>
      </rPr>
      <t>assessed to be</t>
    </r>
    <r>
      <rPr>
        <b/>
        <sz val="11"/>
        <color theme="1"/>
        <rFont val="Calibri"/>
        <family val="2"/>
        <scheme val="minor"/>
      </rPr>
      <t xml:space="preserve"> "Fair"</t>
    </r>
    <r>
      <rPr>
        <sz val="11"/>
        <color theme="1"/>
        <rFont val="Calibri"/>
        <family val="2"/>
        <scheme val="minor"/>
      </rPr>
      <t>, it is likely that assets will continue to function adequately to meet minimum service requirements with possibly some limitations and elevated levels of risk and operating costs.  Possible actions: Determine if a performance level of</t>
    </r>
    <r>
      <rPr>
        <b/>
        <sz val="11"/>
        <color theme="1"/>
        <rFont val="Calibri"/>
        <family val="2"/>
        <scheme val="minor"/>
      </rPr>
      <t xml:space="preserve"> "Fair"</t>
    </r>
    <r>
      <rPr>
        <sz val="11"/>
        <color theme="1"/>
        <rFont val="Calibri"/>
        <family val="2"/>
        <scheme val="minor"/>
      </rPr>
      <t xml:space="preserve"> is adequate for now and seek practical opportunities to rectify the deficiencies that are deemed feasible to address (e.g. when the asset is being replaced or reconstructed).
Where performance levels are assessed to be </t>
    </r>
    <r>
      <rPr>
        <b/>
        <sz val="11"/>
        <color theme="1"/>
        <rFont val="Calibri"/>
        <family val="2"/>
        <scheme val="minor"/>
      </rPr>
      <t xml:space="preserve">"Poor" </t>
    </r>
    <r>
      <rPr>
        <sz val="11"/>
        <color theme="1"/>
        <rFont val="Calibri"/>
        <family val="2"/>
        <scheme val="minor"/>
      </rPr>
      <t>or</t>
    </r>
    <r>
      <rPr>
        <b/>
        <sz val="11"/>
        <color theme="1"/>
        <rFont val="Calibri"/>
        <family val="2"/>
        <scheme val="minor"/>
      </rPr>
      <t xml:space="preserve"> "Very Poor" </t>
    </r>
    <r>
      <rPr>
        <sz val="11"/>
        <color theme="1"/>
        <rFont val="Calibri"/>
        <family val="2"/>
        <scheme val="minor"/>
      </rPr>
      <t>determine the most feasible and appropriate actions/improvements and implement at the earliest practical opportunity.</t>
    </r>
  </si>
  <si>
    <t>Capacity to meet minimum service demands:
 - Sufficient number of lanes along each road segment to accommodate peak traffic volumes</t>
  </si>
  <si>
    <r>
      <t xml:space="preserve">A target of </t>
    </r>
    <r>
      <rPr>
        <b/>
        <sz val="11"/>
        <color theme="1"/>
        <rFont val="Calibri"/>
        <family val="2"/>
        <scheme val="minor"/>
      </rPr>
      <t>"Good"</t>
    </r>
    <r>
      <rPr>
        <sz val="11"/>
        <color theme="1"/>
        <rFont val="Calibri"/>
        <family val="2"/>
        <scheme val="minor"/>
      </rPr>
      <t xml:space="preserve"> for the Performance Asset Levels of Service is recommended due to:
 - high importance to services
 - level of risk liability
 - the desire to provide efficient and effective service delivery at minimum cost
 - the necessity to meet regulatory requirements and/or design standards
Where performance levels are assessed to be </t>
    </r>
    <r>
      <rPr>
        <b/>
        <sz val="11"/>
        <color theme="1"/>
        <rFont val="Calibri"/>
        <family val="2"/>
        <scheme val="minor"/>
      </rPr>
      <t>"Fair"</t>
    </r>
    <r>
      <rPr>
        <sz val="11"/>
        <color theme="1"/>
        <rFont val="Calibri"/>
        <family val="2"/>
        <scheme val="minor"/>
      </rPr>
      <t xml:space="preserve">, it is likely that assets will continue to function adequately to meet minimum service requirements with possibly some limitations and elevated levels of risk and operating costs.  Possible actions: Determine if a performance level of </t>
    </r>
    <r>
      <rPr>
        <b/>
        <sz val="11"/>
        <color theme="1"/>
        <rFont val="Calibri"/>
        <family val="2"/>
        <scheme val="minor"/>
      </rPr>
      <t>"Fair"</t>
    </r>
    <r>
      <rPr>
        <sz val="11"/>
        <color theme="1"/>
        <rFont val="Calibri"/>
        <family val="2"/>
        <scheme val="minor"/>
      </rPr>
      <t xml:space="preserve"> is adequate for now and seek practical opportunities to rectify the deficiencies that are deemed feasible to address (e.g. when the asset is being replaced or reconstructed).
Where performance levels are assessed to be </t>
    </r>
    <r>
      <rPr>
        <b/>
        <sz val="11"/>
        <color theme="1"/>
        <rFont val="Calibri"/>
        <family val="2"/>
        <scheme val="minor"/>
      </rPr>
      <t>"Poor"</t>
    </r>
    <r>
      <rPr>
        <sz val="11"/>
        <color theme="1"/>
        <rFont val="Calibri"/>
        <family val="2"/>
        <scheme val="minor"/>
      </rPr>
      <t xml:space="preserve"> or </t>
    </r>
    <r>
      <rPr>
        <b/>
        <sz val="11"/>
        <color theme="1"/>
        <rFont val="Calibri"/>
        <family val="2"/>
        <scheme val="minor"/>
      </rPr>
      <t>"Very Poor"</t>
    </r>
    <r>
      <rPr>
        <sz val="11"/>
        <color theme="1"/>
        <rFont val="Calibri"/>
        <family val="2"/>
        <scheme val="minor"/>
      </rPr>
      <t xml:space="preserve"> determine the most feasible and appropriate actions/improvements and implement at the earliest practical opportunity.</t>
    </r>
  </si>
  <si>
    <t xml:space="preserve"> - Bridges 
 - Major Culverts</t>
  </si>
  <si>
    <r>
      <t xml:space="preserve">A target of </t>
    </r>
    <r>
      <rPr>
        <b/>
        <sz val="11"/>
        <color theme="1"/>
        <rFont val="Calibri"/>
        <family val="2"/>
        <scheme val="minor"/>
      </rPr>
      <t>"Good"</t>
    </r>
    <r>
      <rPr>
        <sz val="11"/>
        <color theme="1"/>
        <rFont val="Calibri"/>
        <family val="2"/>
        <scheme val="minor"/>
      </rPr>
      <t xml:space="preserve"> for the Performance Asset Levels of Service is recommended due to:
 - high importance to services
 - level of risk liability
 - the desire to provide efficient and effective service delivery at minimum cost
 - the necessity to meet regulatory requirements and/or design standards
Where performance levels are assessed to be </t>
    </r>
    <r>
      <rPr>
        <b/>
        <sz val="11"/>
        <color theme="1"/>
        <rFont val="Calibri"/>
        <family val="2"/>
        <scheme val="minor"/>
      </rPr>
      <t>"Fair"</t>
    </r>
    <r>
      <rPr>
        <sz val="11"/>
        <color theme="1"/>
        <rFont val="Calibri"/>
        <family val="2"/>
        <scheme val="minor"/>
      </rPr>
      <t xml:space="preserve">, it is likely that assets will continue to function adequately to meet minimum service requirements with possibly some limitations and elevated levels of risk and operating costs.  Possible actions: Determine if a performance level of </t>
    </r>
    <r>
      <rPr>
        <b/>
        <sz val="11"/>
        <color theme="1"/>
        <rFont val="Calibri"/>
        <family val="2"/>
        <scheme val="minor"/>
      </rPr>
      <t xml:space="preserve">"Fair" </t>
    </r>
    <r>
      <rPr>
        <sz val="11"/>
        <color theme="1"/>
        <rFont val="Calibri"/>
        <family val="2"/>
        <scheme val="minor"/>
      </rPr>
      <t xml:space="preserve">is adequate for now and seek practical opportunities to rectify the deficiencies that are deemed feasible to address (e.g. when the asset is being replaced or reconstructed).
Where performance levels are assessed to be </t>
    </r>
    <r>
      <rPr>
        <b/>
        <sz val="11"/>
        <color theme="1"/>
        <rFont val="Calibri"/>
        <family val="2"/>
        <scheme val="minor"/>
      </rPr>
      <t>"Poor"</t>
    </r>
    <r>
      <rPr>
        <sz val="11"/>
        <color theme="1"/>
        <rFont val="Calibri"/>
        <family val="2"/>
        <scheme val="minor"/>
      </rPr>
      <t xml:space="preserve"> or </t>
    </r>
    <r>
      <rPr>
        <b/>
        <sz val="11"/>
        <color theme="1"/>
        <rFont val="Calibri"/>
        <family val="2"/>
        <scheme val="minor"/>
      </rPr>
      <t>"Very Poor"</t>
    </r>
    <r>
      <rPr>
        <sz val="11"/>
        <color theme="1"/>
        <rFont val="Calibri"/>
        <family val="2"/>
        <scheme val="minor"/>
      </rPr>
      <t xml:space="preserve"> determine the most feasible and appropriate actions/improvements and implement at the earliest practical opportunity.</t>
    </r>
  </si>
  <si>
    <r>
      <t xml:space="preserve">A target of </t>
    </r>
    <r>
      <rPr>
        <b/>
        <sz val="11"/>
        <color theme="1"/>
        <rFont val="Calibri"/>
        <family val="2"/>
        <scheme val="minor"/>
      </rPr>
      <t>"Good"</t>
    </r>
    <r>
      <rPr>
        <sz val="11"/>
        <color theme="1"/>
        <rFont val="Calibri"/>
        <family val="2"/>
        <scheme val="minor"/>
      </rPr>
      <t xml:space="preserve"> for the Performance Asset Levels of Service is recommended due to:
 - high importance to services
 - level of risk liability
 - the desire to provide efficient and effective service delivery at minimum cost
 - the necessity to meet regulatory requirements and/or design standards
Where performance levels are assessed to be </t>
    </r>
    <r>
      <rPr>
        <b/>
        <sz val="11"/>
        <color theme="1"/>
        <rFont val="Calibri"/>
        <family val="2"/>
        <scheme val="minor"/>
      </rPr>
      <t>"Fair"</t>
    </r>
    <r>
      <rPr>
        <sz val="11"/>
        <color theme="1"/>
        <rFont val="Calibri"/>
        <family val="2"/>
        <scheme val="minor"/>
      </rPr>
      <t xml:space="preserve">, it is likely that assets will continue to function adequately to meet minimum service requirements with possibly some limitations and elevated levels of risk and operating costs.  Possible actions: Determine if a performance level of </t>
    </r>
    <r>
      <rPr>
        <b/>
        <sz val="11"/>
        <color theme="1"/>
        <rFont val="Calibri"/>
        <family val="2"/>
        <scheme val="minor"/>
      </rPr>
      <t>"Fair"</t>
    </r>
    <r>
      <rPr>
        <sz val="11"/>
        <color theme="1"/>
        <rFont val="Calibri"/>
        <family val="2"/>
        <scheme val="minor"/>
      </rPr>
      <t xml:space="preserve"> is adequate for now and seek practical opportunities to rectify the deficiencies that are deemed feasible to address (e.g. when the asset is being replaced or reconstructed).
Where performance levels are assessed to be </t>
    </r>
    <r>
      <rPr>
        <b/>
        <sz val="11"/>
        <color theme="1"/>
        <rFont val="Calibri"/>
        <family val="2"/>
        <scheme val="minor"/>
      </rPr>
      <t xml:space="preserve">"Poor" </t>
    </r>
    <r>
      <rPr>
        <sz val="11"/>
        <color theme="1"/>
        <rFont val="Calibri"/>
        <family val="2"/>
        <scheme val="minor"/>
      </rPr>
      <t xml:space="preserve">or </t>
    </r>
    <r>
      <rPr>
        <b/>
        <sz val="11"/>
        <color theme="1"/>
        <rFont val="Calibri"/>
        <family val="2"/>
        <scheme val="minor"/>
      </rPr>
      <t>"Very Poor"</t>
    </r>
    <r>
      <rPr>
        <sz val="11"/>
        <color theme="1"/>
        <rFont val="Calibri"/>
        <family val="2"/>
        <scheme val="minor"/>
      </rPr>
      <t xml:space="preserve"> determine the most feasible and appropriate actions/improvements and implement at the earliest practical opportunity.</t>
    </r>
  </si>
  <si>
    <t>Notes:    1.</t>
  </si>
  <si>
    <r>
      <t xml:space="preserve">Consider the level of conformance to MTO design manuals and standards, applicable municipal standards and Provincial regulations in the context of the </t>
    </r>
    <r>
      <rPr>
        <b/>
        <i/>
        <sz val="10"/>
        <color theme="1"/>
        <rFont val="Calibri"/>
        <family val="2"/>
        <scheme val="minor"/>
      </rPr>
      <t>"General Performance Ratings".</t>
    </r>
  </si>
  <si>
    <t xml:space="preserve">This evaluation can be used:
a) To inform a high-level "desktop exercise" to generally measure the ability of the asset classes to meet community service levels, or,
b) To measure the performance of asset systems or assets to determine risk to services and the priority and scope of improvements.
Independent professional assessments and roads safety audits may be required, where practical and desirable to investigate asset class or individual asset compliance to guidelines, standards, regulations and by-laws per the MTO, MOE, the Province and the municipality. </t>
  </si>
  <si>
    <t>Sources for ALOS Criteria include but not limited to:
 - MTO Design Supplement for TAC Geometric Design Guidelines for Canadian Roads
 - TAC Geometric Deign Guidelines for Canadian Roads
 - MTO Pavement Design and Rehabilitation Manual
 - Ministry of Transportation’s (MTO) Inventory Manual for Municipal Roads
 - MTO Structural Design Manual and the Canada Highway Bridge Design Code
 - MTO Drainage Design Manual and MTO Highway Drainage Design Standards
 - MOE Stormwater Planning and Design Manual
 - MTO Roadside Safety Manual
 - Ontario Highway Traffic Act
 - Ontario Traffic Manual
 - O.Reg 366/18: Minimum Maintenance Standards for Municipal Highways
 - O.Reg. 588/17: Asset Management Planning for Municipal Infrastructure
 - Accessibility for Ontarians with Disabilities Act, 2005
 - Municipal-specific standards, bylaws and regulations</t>
  </si>
  <si>
    <t>% Very Good</t>
  </si>
  <si>
    <t>% Good</t>
  </si>
  <si>
    <t>% Fair</t>
  </si>
  <si>
    <t>% Poor</t>
  </si>
  <si>
    <t>% Very Poor</t>
  </si>
  <si>
    <t>% NA</t>
  </si>
  <si>
    <t>TOTAL</t>
  </si>
  <si>
    <t xml:space="preserve"> - Appropriate speed limits</t>
  </si>
  <si>
    <t xml:space="preserve"> - Adequate road structural capacity to accommodate traffic volumes and loading</t>
  </si>
  <si>
    <t xml:space="preserve"> - Adequate elevation and drainage to prevent seasonal and/or reoccurring flooding</t>
  </si>
  <si>
    <t xml:space="preserve"> - Roadway flooding during major storm events limited to criteria per MOE Stormwater Planning and Design Manual</t>
  </si>
  <si>
    <t xml:space="preserve"> - Appropriate geometric designs and sightlines for posted speeds (vertical and horizontal alignments)</t>
  </si>
  <si>
    <t>Average Operational Functionality ALOS Ratings</t>
  </si>
  <si>
    <t xml:space="preserve"> - To what degree capacity satisfies current demands and minimum community service levels
 - Level of operational problems experienced.
 - Are there noticeable negative affects on community service levels or stakeholders (residents and businesses)</t>
  </si>
  <si>
    <t xml:space="preserve"> - Sufficient number of lanes along each road segment to accommodate peak traffic volumes</t>
  </si>
  <si>
    <t>Average Capacity to Meet Demands ALOS Ratings</t>
  </si>
  <si>
    <t xml:space="preserve"> - Appropriate geometric designs (vertical, horizontal alignments and turning radius requirements)</t>
  </si>
  <si>
    <t xml:space="preserve"> - Adequate acceleration and deceleration lane lengths</t>
  </si>
  <si>
    <t xml:space="preserve"> - Adequate intersection turn lane queuing capacity to accommodate peak traffic volumes/turning movements</t>
  </si>
  <si>
    <t xml:space="preserve"> - Adequate signal timing to accommodate peak queuing capacities</t>
  </si>
  <si>
    <t xml:space="preserve"> - Adequate sightlines</t>
  </si>
  <si>
    <t>Bridges and Major Culverts</t>
  </si>
  <si>
    <t xml:space="preserve"> - Adequate structural capacity to accommodate traffic volumes and loading</t>
  </si>
  <si>
    <t xml:space="preserve"> - Sufficient span and elevation to accommodate a 100-year or regional storm event </t>
  </si>
  <si>
    <t xml:space="preserve"> - Adequate embankment and watercourse protection to protect the structure during high flows </t>
  </si>
  <si>
    <t xml:space="preserve"> - LED street lighting </t>
  </si>
  <si>
    <t>Notes:   1.</t>
  </si>
  <si>
    <t>This evaluation is intended as a "desktop exercise" to evaluate each asset class based on inherent knowledge of the system and its current ability to meet community service levels. Where information or experienced judgement is not available to assess some criteria or the criteria is not applicable, mark "100" under "NA" (Not Available/Applicable) to remove this criteria from the evaluation.   Consider if the missing data or information should be included as part of a data collection plan.</t>
  </si>
  <si>
    <t>4.</t>
  </si>
  <si>
    <t>5.</t>
  </si>
  <si>
    <t>Weightings</t>
  </si>
  <si>
    <t>Unimportant</t>
  </si>
  <si>
    <t>Relatively Unimportant</t>
  </si>
  <si>
    <t>Relatively Important</t>
  </si>
  <si>
    <t>Important</t>
  </si>
  <si>
    <t>Very Important</t>
  </si>
  <si>
    <t xml:space="preserve">Service </t>
  </si>
  <si>
    <t>Examples of Service Objective Statements</t>
  </si>
  <si>
    <t>Examples of Community Levels of Service</t>
  </si>
  <si>
    <t>Roads</t>
  </si>
  <si>
    <t>A safe, reliable, efficient road network accessible year round
Our municipality will maintain safe, reliable roads.</t>
  </si>
  <si>
    <t>Roads are kept in good condition</t>
  </si>
  <si>
    <t>Roads are comfortable to drive at posted speeds</t>
  </si>
  <si>
    <t>Roads blend with the community surroundings</t>
  </si>
  <si>
    <t>Roads are adequate to meet traffic demands</t>
  </si>
  <si>
    <t>Roads are as safe and accessible as possible throughout the year.</t>
  </si>
  <si>
    <t>Service</t>
  </si>
  <si>
    <t>Program Service Objectives</t>
  </si>
  <si>
    <t>Community Levels of Service</t>
  </si>
  <si>
    <t>Service Division</t>
  </si>
  <si>
    <t>Supporting Asset Classes</t>
  </si>
  <si>
    <r>
      <t xml:space="preserve">Target Asset Levels of Service
</t>
    </r>
    <r>
      <rPr>
        <sz val="11"/>
        <color theme="1"/>
        <rFont val="Calibri"/>
        <family val="2"/>
        <scheme val="minor"/>
      </rPr>
      <t>(by Asset Class)</t>
    </r>
  </si>
  <si>
    <t>Current Asset Levels of Service</t>
  </si>
  <si>
    <t>Asset Class Average</t>
  </si>
  <si>
    <t>Distribution by Asset Rating</t>
  </si>
  <si>
    <t>%</t>
  </si>
  <si>
    <t>Condition</t>
  </si>
  <si>
    <t>Performance</t>
  </si>
  <si>
    <t>A safe, reliable, efficient road network accessible year round</t>
  </si>
  <si>
    <t>Pavement</t>
  </si>
  <si>
    <t>HCB Pavement</t>
  </si>
  <si>
    <t>HCB pavements: PCI = 70</t>
  </si>
  <si>
    <t>PCI = 60</t>
  </si>
  <si>
    <t>Operational Functionality = Good</t>
  </si>
  <si>
    <t>Capacity - Good</t>
  </si>
  <si>
    <t>Environmental Resiliency = Good</t>
  </si>
  <si>
    <t>LCB Pavement</t>
  </si>
  <si>
    <t>PCI =50</t>
  </si>
  <si>
    <t>Gravel</t>
  </si>
  <si>
    <t>Structures</t>
  </si>
  <si>
    <t>Bridges</t>
  </si>
  <si>
    <t>Bridges: BCI = 80</t>
  </si>
  <si>
    <t>BCI = 70</t>
  </si>
  <si>
    <t>Major Culverts</t>
  </si>
  <si>
    <t>Major Culverts: BCI = 80</t>
  </si>
  <si>
    <t>BCI = 65</t>
  </si>
  <si>
    <t>Minor Culverts</t>
  </si>
  <si>
    <t>Minor Culverts = "Good"</t>
  </si>
  <si>
    <t>Resilient to a 5-year storm = Good (80% - 90%)</t>
  </si>
  <si>
    <t>Poor (55%)</t>
  </si>
  <si>
    <t>Notes for Determining Asset Levels of Service</t>
  </si>
  <si>
    <t>Additional Notes</t>
  </si>
  <si>
    <t>Likelihood of Failure
Very Unlikely 
(Estimated beyond 20 yrs. or &gt;10%)</t>
  </si>
  <si>
    <t>Likelihood of Failure
Unlikely
(Estimated in 11-20 yrs. or 10%-30%)</t>
  </si>
  <si>
    <t>Likelihood of Failure
Possible
(Estimated in 6-10 yrs. or 30%-60%)</t>
  </si>
  <si>
    <t>Likelihood of Failure
Likely
(Estimated in 1-5 yrs. or 60%-90%)</t>
  </si>
  <si>
    <t>Likelihood of Failure
Very Likely or Certain
(Estimated in less than 1 yr. or Now or &lt;90%)</t>
  </si>
  <si>
    <r>
      <t xml:space="preserve">NA
</t>
    </r>
    <r>
      <rPr>
        <sz val="10"/>
        <color theme="1"/>
        <rFont val="Calibri"/>
        <family val="2"/>
        <scheme val="minor"/>
      </rPr>
      <t xml:space="preserve">Estimated useful service life for this class of pavement is assumed to be approximately 20 years.  May vary by municipality.
</t>
    </r>
  </si>
  <si>
    <r>
      <t xml:space="preserve">PCI &gt;90
Very Good
</t>
    </r>
    <r>
      <rPr>
        <sz val="10"/>
        <color theme="1"/>
        <rFont val="Calibri"/>
        <family val="2"/>
        <scheme val="minor"/>
      </rPr>
      <t>Crack sealing</t>
    </r>
    <r>
      <rPr>
        <b/>
        <sz val="10"/>
        <color theme="1"/>
        <rFont val="Calibri"/>
        <family val="2"/>
        <scheme val="minor"/>
      </rPr>
      <t xml:space="preserve">
</t>
    </r>
  </si>
  <si>
    <r>
      <t xml:space="preserve">NA
</t>
    </r>
    <r>
      <rPr>
        <sz val="10"/>
        <color theme="1"/>
        <rFont val="Calibri"/>
        <family val="2"/>
        <scheme val="minor"/>
      </rPr>
      <t xml:space="preserve">
Estimated useful service life is less than 20 years for this class of pavement.</t>
    </r>
  </si>
  <si>
    <t>Gravel Road Surfaces
&lt;400 AADT</t>
  </si>
  <si>
    <r>
      <t xml:space="preserve">A target of </t>
    </r>
    <r>
      <rPr>
        <b/>
        <sz val="10"/>
        <color theme="1"/>
        <rFont val="Calibri"/>
        <family val="2"/>
        <scheme val="minor"/>
      </rPr>
      <t>PCI = 75</t>
    </r>
    <r>
      <rPr>
        <sz val="10"/>
        <color theme="1"/>
        <rFont val="Calibri"/>
        <family val="2"/>
        <scheme val="minor"/>
      </rPr>
      <t xml:space="preserve"> or </t>
    </r>
    <r>
      <rPr>
        <b/>
        <sz val="10"/>
        <color theme="1"/>
        <rFont val="Calibri"/>
        <family val="2"/>
        <scheme val="minor"/>
      </rPr>
      <t>" Good"</t>
    </r>
    <r>
      <rPr>
        <sz val="10"/>
        <color theme="1"/>
        <rFont val="Calibri"/>
        <family val="2"/>
        <scheme val="minor"/>
      </rPr>
      <t xml:space="preserve"> is recommended due to:
 - a significant importance to services
</t>
    </r>
    <r>
      <rPr>
        <sz val="10"/>
        <rFont val="Calibri"/>
        <family val="2"/>
        <scheme val="minor"/>
      </rPr>
      <t xml:space="preserve"> - a measurable level of risk liability (health and safety, financial cost, municipal reputation)
</t>
    </r>
    <r>
      <rPr>
        <sz val="10"/>
        <color theme="1"/>
        <rFont val="Calibri"/>
        <family val="2"/>
        <scheme val="minor"/>
      </rPr>
      <t xml:space="preserve"> - the ability to maintain surfaces cost effectively with a single lift reapplication every 3-5 years.
 - the significant financial cost in comparison to reconstruct the road</t>
    </r>
  </si>
  <si>
    <r>
      <t xml:space="preserve">NA
</t>
    </r>
    <r>
      <rPr>
        <sz val="10"/>
        <color theme="1"/>
        <rFont val="Calibri"/>
        <family val="2"/>
        <scheme val="minor"/>
      </rPr>
      <t>Estimated useful service life is less than 20 years for gravel surfaces.</t>
    </r>
  </si>
  <si>
    <r>
      <rPr>
        <b/>
        <sz val="10"/>
        <color theme="1"/>
        <rFont val="Calibri"/>
        <family val="2"/>
        <scheme val="minor"/>
      </rPr>
      <t xml:space="preserve">Good to Very Good
PCI &gt;74
</t>
    </r>
    <r>
      <rPr>
        <sz val="10"/>
        <color theme="1"/>
        <rFont val="Calibri"/>
        <family val="2"/>
        <scheme val="minor"/>
      </rPr>
      <t>Soft spots &lt;15%</t>
    </r>
    <r>
      <rPr>
        <b/>
        <sz val="10"/>
        <color theme="1"/>
        <rFont val="Calibri"/>
        <family val="2"/>
        <scheme val="minor"/>
      </rPr>
      <t xml:space="preserve">
</t>
    </r>
    <r>
      <rPr>
        <sz val="10"/>
        <color theme="1"/>
        <rFont val="Calibri"/>
        <family val="2"/>
        <scheme val="minor"/>
      </rPr>
      <t xml:space="preserve">
Single lift (75mm) reapplications every 3-5 years to maintain a good to very good condition.</t>
    </r>
  </si>
  <si>
    <r>
      <t xml:space="preserve">A target </t>
    </r>
    <r>
      <rPr>
        <b/>
        <sz val="10"/>
        <color theme="1"/>
        <rFont val="Calibri"/>
        <family val="2"/>
        <scheme val="minor"/>
      </rPr>
      <t>BCI = 80</t>
    </r>
    <r>
      <rPr>
        <sz val="10"/>
        <color theme="1"/>
        <rFont val="Calibri"/>
        <family val="2"/>
        <scheme val="minor"/>
      </rPr>
      <t xml:space="preserve"> is recommended for Bridges and Major Culverts due to a variety of factors:
 - a high importance to community services
 - a significant or high risk liability (health and safety, environment, financial cost, municipal reputation)
 - the potential complexities and additional time needed to plan and rehabilitate critical elements (say &gt;5 years)
 - the significant financial value requiring extra time to accumulate necessary financing for potential full replacement or major reconstruction (say &gt;5 years)
 - possible opportunities to implement cost effective maintenance or repairs order to pre-empt more costly rehabilitative works
</t>
    </r>
  </si>
  <si>
    <r>
      <rPr>
        <b/>
        <sz val="10"/>
        <color theme="1"/>
        <rFont val="Calibri"/>
        <family val="2"/>
        <scheme val="minor"/>
      </rPr>
      <t xml:space="preserve">BCI &gt;90
</t>
    </r>
    <r>
      <rPr>
        <sz val="10"/>
        <color theme="1"/>
        <rFont val="Calibri"/>
        <family val="2"/>
        <scheme val="minor"/>
      </rPr>
      <t xml:space="preserve">
• Structure is in a </t>
    </r>
    <r>
      <rPr>
        <b/>
        <sz val="10"/>
        <color theme="1"/>
        <rFont val="Calibri"/>
        <family val="2"/>
        <scheme val="minor"/>
      </rPr>
      <t>"Very Good"</t>
    </r>
    <r>
      <rPr>
        <sz val="10"/>
        <color theme="1"/>
        <rFont val="Calibri"/>
        <family val="2"/>
        <scheme val="minor"/>
      </rPr>
      <t xml:space="preserve"> condition overall
• Insignificant defects/damage to a few critical load bearing elements
• Capacity unaffected
•No repairs are required in the foreseeable future
</t>
    </r>
  </si>
  <si>
    <r>
      <rPr>
        <b/>
        <sz val="10"/>
        <color theme="1"/>
        <rFont val="Calibri"/>
        <family val="2"/>
        <scheme val="minor"/>
      </rPr>
      <t xml:space="preserve">BCI = 80 - 90
</t>
    </r>
    <r>
      <rPr>
        <sz val="10"/>
        <color theme="1"/>
        <rFont val="Calibri"/>
        <family val="2"/>
        <scheme val="minor"/>
      </rPr>
      <t xml:space="preserve">
• Structure is in a </t>
    </r>
    <r>
      <rPr>
        <b/>
        <sz val="10"/>
        <color theme="1"/>
        <rFont val="Calibri"/>
        <family val="2"/>
        <scheme val="minor"/>
      </rPr>
      <t>"Good"</t>
    </r>
    <r>
      <rPr>
        <sz val="10"/>
        <color theme="1"/>
        <rFont val="Calibri"/>
        <family val="2"/>
        <scheme val="minor"/>
      </rPr>
      <t xml:space="preserve"> condition overall
• Minor defects/damage, but may also have some moderate defects to some critical load bearing elements
• Capacity unlikely to be affected
•Can be upgraded to new condition with little effort and cost
•Significant maintenance or repair work is not usually required within the next 10 years</t>
    </r>
  </si>
  <si>
    <r>
      <rPr>
        <b/>
        <sz val="10"/>
        <color theme="1"/>
        <rFont val="Calibri"/>
        <family val="2"/>
        <scheme val="minor"/>
      </rPr>
      <t xml:space="preserve">BCI = 70 - 79
</t>
    </r>
    <r>
      <rPr>
        <sz val="10"/>
        <color theme="1"/>
        <rFont val="Calibri"/>
        <family val="2"/>
        <scheme val="minor"/>
      </rPr>
      <t xml:space="preserve">
• Structure is in a </t>
    </r>
    <r>
      <rPr>
        <b/>
        <sz val="10"/>
        <color theme="1"/>
        <rFont val="Calibri"/>
        <family val="2"/>
        <scheme val="minor"/>
      </rPr>
      <t>“Fair”</t>
    </r>
    <r>
      <rPr>
        <sz val="10"/>
        <color theme="1"/>
        <rFont val="Calibri"/>
        <family val="2"/>
        <scheme val="minor"/>
      </rPr>
      <t xml:space="preserve"> to </t>
    </r>
    <r>
      <rPr>
        <b/>
        <sz val="10"/>
        <color theme="1"/>
        <rFont val="Calibri"/>
        <family val="2"/>
        <scheme val="minor"/>
      </rPr>
      <t>"Good"</t>
    </r>
    <r>
      <rPr>
        <sz val="10"/>
        <color theme="1"/>
        <rFont val="Calibri"/>
        <family val="2"/>
        <scheme val="minor"/>
      </rPr>
      <t xml:space="preserve"> condition overall
• Minor-to-Moderate defects/damage to several critical load bearing elements
• Capacity may be slightly affected
• One or more functions of the structure may be significantly affected
•Maintenance or repair work is required within 6 to 10 years</t>
    </r>
  </si>
  <si>
    <r>
      <rPr>
        <b/>
        <sz val="10"/>
        <color theme="1"/>
        <rFont val="Calibri"/>
        <family val="2"/>
        <scheme val="minor"/>
      </rPr>
      <t xml:space="preserve">BCI = 40 - 69
</t>
    </r>
    <r>
      <rPr>
        <sz val="10"/>
        <color theme="1"/>
        <rFont val="Calibri"/>
        <family val="2"/>
        <scheme val="minor"/>
      </rPr>
      <t xml:space="preserve">
• Structure is in a </t>
    </r>
    <r>
      <rPr>
        <b/>
        <sz val="10"/>
        <color theme="1"/>
        <rFont val="Calibri"/>
        <family val="2"/>
        <scheme val="minor"/>
      </rPr>
      <t xml:space="preserve">"Fair" </t>
    </r>
    <r>
      <rPr>
        <sz val="10"/>
        <color theme="1"/>
        <rFont val="Calibri"/>
        <family val="2"/>
        <scheme val="minor"/>
      </rPr>
      <t xml:space="preserve">to </t>
    </r>
    <r>
      <rPr>
        <b/>
        <sz val="10"/>
        <color theme="1"/>
        <rFont val="Calibri"/>
        <family val="2"/>
        <scheme val="minor"/>
      </rPr>
      <t>"Poor"</t>
    </r>
    <r>
      <rPr>
        <sz val="10"/>
        <color theme="1"/>
        <rFont val="Calibri"/>
        <family val="2"/>
        <scheme val="minor"/>
      </rPr>
      <t xml:space="preserve"> condition overall
• Moderate-to-Severe defects/damage to many critical load bearing elements
• Capacity may be significantly affected
• One or more functions of the bridge may be severely affected
•Maintenance or repair work is required within 1 to 5 years.</t>
    </r>
  </si>
  <si>
    <r>
      <rPr>
        <b/>
        <sz val="10"/>
        <color theme="1"/>
        <rFont val="Calibri"/>
        <family val="2"/>
        <scheme val="minor"/>
      </rPr>
      <t xml:space="preserve">BCI &lt;40
</t>
    </r>
    <r>
      <rPr>
        <sz val="10"/>
        <color theme="1"/>
        <rFont val="Calibri"/>
        <family val="2"/>
        <scheme val="minor"/>
      </rPr>
      <t>• Structure is in a</t>
    </r>
    <r>
      <rPr>
        <b/>
        <sz val="10"/>
        <color theme="1"/>
        <rFont val="Calibri"/>
        <family val="2"/>
        <scheme val="minor"/>
      </rPr>
      <t xml:space="preserve"> "Very Poor"</t>
    </r>
    <r>
      <rPr>
        <sz val="10"/>
        <color theme="1"/>
        <rFont val="Calibri"/>
        <family val="2"/>
        <scheme val="minor"/>
      </rPr>
      <t xml:space="preserve"> condition overall
• Severe defects/damage on a number of critical load bearing elements
• Failure and/or possible failure of one or more critical load bearing elements
• Capacity may be severely affected
• Structure may be unserviceable
•Emergency work is required within 1 year and/or structure may need to be weight restricted or closed to traffic
</t>
    </r>
  </si>
  <si>
    <r>
      <t>A target of "</t>
    </r>
    <r>
      <rPr>
        <b/>
        <sz val="10"/>
        <color theme="1"/>
        <rFont val="Calibri"/>
        <family val="2"/>
        <scheme val="minor"/>
      </rPr>
      <t>Good"</t>
    </r>
    <r>
      <rPr>
        <sz val="10"/>
        <color theme="1"/>
        <rFont val="Calibri"/>
        <family val="2"/>
        <scheme val="minor"/>
      </rPr>
      <t xml:space="preserve"> or </t>
    </r>
    <r>
      <rPr>
        <b/>
        <sz val="10"/>
        <color theme="1"/>
        <rFont val="Calibri"/>
        <family val="2"/>
        <scheme val="minor"/>
      </rPr>
      <t>"Fair"</t>
    </r>
    <r>
      <rPr>
        <sz val="10"/>
        <color theme="1"/>
        <rFont val="Calibri"/>
        <family val="2"/>
        <scheme val="minor"/>
      </rPr>
      <t xml:space="preserve"> may be considered depending on:
 - criticality of the culverts and impact to community services
 - potential of risk liability (health and safety, environment, financial cost, municipal reputation)
 - the potential complexities and additional time needed to plan and rehabilitate the culverts
 - the financial value and time required to accumulate necessary financing
If criticality, risk and cost differ significantly between minor culvert types, "Minor Culverts" may require further separation into different asset classes (e.g.  culverts, &gt;Xmm wide, culverts &lt;Xmm wide).</t>
    </r>
  </si>
  <si>
    <r>
      <t xml:space="preserve">"Good"
</t>
    </r>
    <r>
      <rPr>
        <sz val="10"/>
        <color theme="1"/>
        <rFont val="Calibri"/>
        <family val="2"/>
        <scheme val="minor"/>
      </rPr>
      <t>Like new, structurally sound and functionally adequate.
Little or no deterioration, structurally sound and functionally adequate,</t>
    </r>
    <r>
      <rPr>
        <b/>
        <sz val="10"/>
        <color theme="1"/>
        <rFont val="Calibri"/>
        <family val="2"/>
        <scheme val="minor"/>
      </rPr>
      <t xml:space="preserve">
</t>
    </r>
    <r>
      <rPr>
        <b/>
        <i/>
        <sz val="10"/>
        <color theme="1"/>
        <rFont val="Calibri"/>
        <family val="2"/>
        <scheme val="minor"/>
      </rPr>
      <t>AND</t>
    </r>
    <r>
      <rPr>
        <i/>
        <sz val="10"/>
        <color theme="1"/>
        <rFont val="Calibri"/>
        <family val="2"/>
        <scheme val="minor"/>
      </rPr>
      <t xml:space="preserve">
When using either age-based or inspection-based estimates, the estimated RUSL &gt;20 years
</t>
    </r>
  </si>
  <si>
    <r>
      <t xml:space="preserve">"Good"
</t>
    </r>
    <r>
      <rPr>
        <sz val="10"/>
        <color theme="1"/>
        <rFont val="Calibri"/>
        <family val="2"/>
        <scheme val="minor"/>
      </rPr>
      <t xml:space="preserve">Like new, structurally sound and functionally adequate.
Little or no deterioration, structurally sound and functionally adequate, </t>
    </r>
    <r>
      <rPr>
        <b/>
        <sz val="10"/>
        <color theme="1"/>
        <rFont val="Calibri"/>
        <family val="2"/>
        <scheme val="minor"/>
      </rPr>
      <t xml:space="preserve">
</t>
    </r>
    <r>
      <rPr>
        <b/>
        <i/>
        <sz val="10"/>
        <color theme="1"/>
        <rFont val="Calibri"/>
        <family val="2"/>
        <scheme val="minor"/>
      </rPr>
      <t xml:space="preserve">AND
</t>
    </r>
    <r>
      <rPr>
        <i/>
        <sz val="10"/>
        <color theme="1"/>
        <rFont val="Calibri"/>
        <family val="2"/>
        <scheme val="minor"/>
      </rPr>
      <t>When using either age-based or inspection-based estimates, the estimated RUSL is 11-20 years</t>
    </r>
  </si>
  <si>
    <r>
      <rPr>
        <b/>
        <sz val="10"/>
        <color theme="1"/>
        <rFont val="Calibri"/>
        <family val="2"/>
        <scheme val="minor"/>
      </rPr>
      <t>"Poor"</t>
    </r>
    <r>
      <rPr>
        <sz val="10"/>
        <color theme="1"/>
        <rFont val="Calibri"/>
        <family val="2"/>
        <scheme val="minor"/>
      </rPr>
      <t xml:space="preserve">
Significant deterioration and/or functional inadequacy, requiring maintenance or repair, 
</t>
    </r>
    <r>
      <rPr>
        <b/>
        <i/>
        <sz val="10"/>
        <color theme="1"/>
        <rFont val="Calibri"/>
        <family val="2"/>
        <scheme val="minor"/>
      </rPr>
      <t>AND</t>
    </r>
    <r>
      <rPr>
        <i/>
        <sz val="10"/>
        <color theme="1"/>
        <rFont val="Calibri"/>
        <family val="2"/>
        <scheme val="minor"/>
      </rPr>
      <t xml:space="preserve">
When using either age-based or inspection-based estimates, the estimated RUSL is 1-5 years</t>
    </r>
  </si>
  <si>
    <r>
      <t xml:space="preserve">Very Likely = "Critical"
</t>
    </r>
    <r>
      <rPr>
        <sz val="10"/>
        <color theme="1"/>
        <rFont val="Calibri"/>
        <family val="2"/>
        <scheme val="minor"/>
      </rPr>
      <t xml:space="preserve">Very poor conditions that indicate possible imminent failure which could threaten public safety.
</t>
    </r>
    <r>
      <rPr>
        <b/>
        <sz val="10"/>
        <color theme="1"/>
        <rFont val="Calibri"/>
        <family val="2"/>
        <scheme val="minor"/>
      </rPr>
      <t xml:space="preserve">Certain = "Failed"
</t>
    </r>
    <r>
      <rPr>
        <sz val="10"/>
        <color theme="1"/>
        <rFont val="Calibri"/>
        <family val="2"/>
        <scheme val="minor"/>
      </rPr>
      <t xml:space="preserve">Failed or non-functional condition.
</t>
    </r>
    <r>
      <rPr>
        <b/>
        <i/>
        <sz val="10"/>
        <color theme="1"/>
        <rFont val="Calibri"/>
        <family val="2"/>
        <scheme val="minor"/>
      </rPr>
      <t>AND</t>
    </r>
    <r>
      <rPr>
        <i/>
        <sz val="10"/>
        <color theme="1"/>
        <rFont val="Calibri"/>
        <family val="2"/>
        <scheme val="minor"/>
      </rPr>
      <t xml:space="preserve">
When using either age-based or inspection-based estimates, the estimated RUSL &lt;1  year or beyond  EUSL or failed</t>
    </r>
    <r>
      <rPr>
        <b/>
        <i/>
        <sz val="10"/>
        <color theme="1"/>
        <rFont val="Calibri"/>
        <family val="2"/>
        <scheme val="minor"/>
      </rPr>
      <t xml:space="preserve">
</t>
    </r>
  </si>
  <si>
    <r>
      <t xml:space="preserve">Where municipalities may not already have their own rating system for sidewalks and paved trails this is an </t>
    </r>
    <r>
      <rPr>
        <u/>
        <sz val="10"/>
        <color theme="1"/>
        <rFont val="Calibri"/>
        <family val="2"/>
        <scheme val="minor"/>
      </rPr>
      <t>optional</t>
    </r>
    <r>
      <rPr>
        <sz val="10"/>
        <color theme="1"/>
        <rFont val="Calibri"/>
        <family val="2"/>
        <scheme val="minor"/>
      </rPr>
      <t xml:space="preserve"> rating system that can be used or modified.
When using asset age to estimate asset condition, consider maintaining a conservative estimate of the total useful service life until such time as condition assessments data becomes available. 
There is no requirement under O.Reg 588/17 for reporting sidewalks or asphalt paved trails using this rating system; however, an ALOS rating and reporting system will be required to meet the future reporting of non-core infrastructure assets under O.Reg 588/17.
Determine asset conditions using available data, including: 
 - Age and estimated remaining useful service life
 - Visual inspections
 - Condition assessments/testing of electrical and mechanical equipment
 - Maintenance history
The evaluation descriptions (except in italics) are consistent with the "2019 Canadian Infrastructure Report Card".  The defect/wear descriptions and estimated RUSLs in italics are for additional information.
Italics to provide additional information on rating the structure and to measure the risk of failure.</t>
    </r>
  </si>
  <si>
    <r>
      <t xml:space="preserve">A target of </t>
    </r>
    <r>
      <rPr>
        <b/>
        <sz val="10"/>
        <color theme="1"/>
        <rFont val="Calibri"/>
        <family val="2"/>
        <scheme val="minor"/>
      </rPr>
      <t>"Good</t>
    </r>
    <r>
      <rPr>
        <sz val="10"/>
        <color theme="1"/>
        <rFont val="Calibri"/>
        <family val="2"/>
        <scheme val="minor"/>
      </rPr>
      <t xml:space="preserve">" or </t>
    </r>
    <r>
      <rPr>
        <b/>
        <sz val="10"/>
        <color theme="1"/>
        <rFont val="Calibri"/>
        <family val="2"/>
        <scheme val="minor"/>
      </rPr>
      <t>"Fair"</t>
    </r>
    <r>
      <rPr>
        <sz val="10"/>
        <color theme="1"/>
        <rFont val="Calibri"/>
        <family val="2"/>
        <scheme val="minor"/>
      </rPr>
      <t xml:space="preserve"> may be considered depending on how the municipality assesses the service impact of the assets, risk liability and the necessary time required to plan, finance and replace sidewalks.</t>
    </r>
  </si>
  <si>
    <r>
      <t xml:space="preserve">The assets are rated </t>
    </r>
    <r>
      <rPr>
        <b/>
        <sz val="10"/>
        <color theme="1"/>
        <rFont val="Calibri"/>
        <family val="2"/>
        <scheme val="minor"/>
      </rPr>
      <t xml:space="preserve">'Very Good''.
</t>
    </r>
    <r>
      <rPr>
        <sz val="10"/>
        <color theme="1"/>
        <rFont val="Calibri"/>
        <family val="2"/>
        <scheme val="minor"/>
      </rPr>
      <t xml:space="preserve">
 - Fit for the future.
 - Well maintained, in good condition, new or recently rehabilitated.
</t>
    </r>
    <r>
      <rPr>
        <i/>
        <sz val="10"/>
        <color theme="1"/>
        <rFont val="Calibri"/>
        <family val="2"/>
        <scheme val="minor"/>
      </rPr>
      <t xml:space="preserve"> - Minor defects and/or wear.
 - Compliant with Minimum Maintenance Standards (O.Reg 366/18)</t>
    </r>
    <r>
      <rPr>
        <sz val="10"/>
        <color theme="1"/>
        <rFont val="Calibri"/>
        <family val="2"/>
        <scheme val="minor"/>
      </rPr>
      <t xml:space="preserve">
</t>
    </r>
    <r>
      <rPr>
        <b/>
        <i/>
        <sz val="10"/>
        <color theme="1"/>
        <rFont val="Calibri"/>
        <family val="2"/>
        <scheme val="minor"/>
      </rPr>
      <t>AND</t>
    </r>
    <r>
      <rPr>
        <i/>
        <sz val="10"/>
        <color theme="1"/>
        <rFont val="Calibri"/>
        <family val="2"/>
        <scheme val="minor"/>
      </rPr>
      <t xml:space="preserve">
When using either age-based or inspection-based estimates, the estimated RUSL &gt;20 years</t>
    </r>
  </si>
  <si>
    <r>
      <t xml:space="preserve">The assets  are rated </t>
    </r>
    <r>
      <rPr>
        <b/>
        <sz val="10"/>
        <color theme="1"/>
        <rFont val="Calibri"/>
        <family val="2"/>
        <scheme val="minor"/>
      </rPr>
      <t>'Good''.</t>
    </r>
    <r>
      <rPr>
        <sz val="10"/>
        <color theme="1"/>
        <rFont val="Calibri"/>
        <family val="2"/>
        <scheme val="minor"/>
      </rPr>
      <t xml:space="preserve">
 - Adequate for now. 
</t>
    </r>
    <r>
      <rPr>
        <i/>
        <sz val="10"/>
        <color theme="1"/>
        <rFont val="Calibri"/>
        <family val="2"/>
        <scheme val="minor"/>
      </rPr>
      <t xml:space="preserve"> - Modest defects and/or wear.
 - Compliant with Minimum Maintenance Standards (O.Reg 366/18)</t>
    </r>
    <r>
      <rPr>
        <b/>
        <i/>
        <sz val="10"/>
        <color theme="1"/>
        <rFont val="Calibri"/>
        <family val="2"/>
        <scheme val="minor"/>
      </rPr>
      <t xml:space="preserve">
AND</t>
    </r>
    <r>
      <rPr>
        <i/>
        <sz val="10"/>
        <color theme="1"/>
        <rFont val="Calibri"/>
        <family val="2"/>
        <scheme val="minor"/>
      </rPr>
      <t xml:space="preserve">
When using either age-based or inspection-based estimates, the estimated RUSL is 11-20 years</t>
    </r>
  </si>
  <si>
    <r>
      <t xml:space="preserve">The assets are rated </t>
    </r>
    <r>
      <rPr>
        <b/>
        <sz val="10"/>
        <color theme="1"/>
        <rFont val="Calibri"/>
        <family val="2"/>
        <scheme val="minor"/>
      </rPr>
      <t>'Fair'.</t>
    </r>
    <r>
      <rPr>
        <sz val="10"/>
        <color theme="1"/>
        <rFont val="Calibri"/>
        <family val="2"/>
        <scheme val="minor"/>
      </rPr>
      <t xml:space="preserve">
 - Shows signs of deterioration and some elements exhibit deficiencies.
 - May require attention.
</t>
    </r>
    <r>
      <rPr>
        <i/>
        <sz val="10"/>
        <color theme="1"/>
        <rFont val="Calibri"/>
        <family val="2"/>
        <scheme val="minor"/>
      </rPr>
      <t xml:space="preserve"> - Moderate defects and/or wear
 - With additional maintenance, can be made/kept compliant with Minimum Maintenance Standards (O.Reg 366/18)
</t>
    </r>
    <r>
      <rPr>
        <b/>
        <i/>
        <sz val="10"/>
        <color theme="1"/>
        <rFont val="Calibri"/>
        <family val="2"/>
        <scheme val="minor"/>
      </rPr>
      <t>AND</t>
    </r>
    <r>
      <rPr>
        <i/>
        <sz val="10"/>
        <color theme="1"/>
        <rFont val="Calibri"/>
        <family val="2"/>
        <scheme val="minor"/>
      </rPr>
      <t xml:space="preserve">
When using either age-based or inspection-based estimates, the estimated RUSL 6-10 years</t>
    </r>
  </si>
  <si>
    <r>
      <t xml:space="preserve">The assets are rated </t>
    </r>
    <r>
      <rPr>
        <b/>
        <sz val="10"/>
        <color theme="1"/>
        <rFont val="Calibri"/>
        <family val="2"/>
        <scheme val="minor"/>
      </rPr>
      <t xml:space="preserve">'Poor'.
</t>
    </r>
    <r>
      <rPr>
        <sz val="10"/>
        <color theme="1"/>
        <rFont val="Calibri"/>
        <family val="2"/>
        <scheme val="minor"/>
      </rPr>
      <t xml:space="preserve">
 - An increasing potential for asset conditions to affect the services it (or they) provides.
 - Approaching the end of service life.
 - The condition is below the standard and a large portion of the system </t>
    </r>
    <r>
      <rPr>
        <i/>
        <sz val="10"/>
        <color theme="1"/>
        <rFont val="Calibri"/>
        <family val="2"/>
        <scheme val="minor"/>
      </rPr>
      <t>(or asset)</t>
    </r>
    <r>
      <rPr>
        <sz val="10"/>
        <color theme="1"/>
        <rFont val="Calibri"/>
        <family val="2"/>
        <scheme val="minor"/>
      </rPr>
      <t xml:space="preserve"> exhibits significant deterioration.
</t>
    </r>
    <r>
      <rPr>
        <i/>
        <sz val="10"/>
        <color theme="1"/>
        <rFont val="Calibri"/>
        <family val="2"/>
        <scheme val="minor"/>
      </rPr>
      <t xml:space="preserve"> - Significant defects and/or wear.
 - Difficult/costly to be made/kept compliant with Minimum Maintenance Standards (O.Reg 366/18)
</t>
    </r>
    <r>
      <rPr>
        <b/>
        <i/>
        <sz val="10"/>
        <color theme="1"/>
        <rFont val="Calibri"/>
        <family val="2"/>
        <scheme val="minor"/>
      </rPr>
      <t>AND</t>
    </r>
    <r>
      <rPr>
        <i/>
        <sz val="10"/>
        <color theme="1"/>
        <rFont val="Calibri"/>
        <family val="2"/>
        <scheme val="minor"/>
      </rPr>
      <t xml:space="preserve">
When using either age-based or inspection-based estimates, the estimated RUSL is 1-5 years</t>
    </r>
  </si>
  <si>
    <r>
      <t xml:space="preserve">The assets are rated </t>
    </r>
    <r>
      <rPr>
        <b/>
        <sz val="10"/>
        <rFont val="Calibri"/>
        <family val="2"/>
        <scheme val="minor"/>
      </rPr>
      <t>'Very Poor'.</t>
    </r>
    <r>
      <rPr>
        <sz val="10"/>
        <rFont val="Calibri"/>
        <family val="2"/>
        <scheme val="minor"/>
      </rPr>
      <t xml:space="preserve">
 - Unfit for sustained service. 
 - Near or beyond its expected service life and shows widespread signs of advanced deterioration. 
 - The asset or some assets may be unusable.
</t>
    </r>
    <r>
      <rPr>
        <i/>
        <sz val="10"/>
        <rFont val="Calibri"/>
        <family val="2"/>
        <scheme val="minor"/>
      </rPr>
      <t xml:space="preserve"> - Severe defects and/or wear 
 - Cannot be made or impractical to keep compliant with Minimum Maintenance Standards (O.Reg 366/18)
</t>
    </r>
    <r>
      <rPr>
        <b/>
        <i/>
        <sz val="10"/>
        <rFont val="Calibri"/>
        <family val="2"/>
        <scheme val="minor"/>
      </rPr>
      <t>AND</t>
    </r>
    <r>
      <rPr>
        <i/>
        <sz val="10"/>
        <rFont val="Calibri"/>
        <family val="2"/>
        <scheme val="minor"/>
      </rPr>
      <t xml:space="preserve">
When using either age-based or inspection-based estimates, the estimated RUSL &lt;1  year or beyond  EUSL or failed</t>
    </r>
  </si>
  <si>
    <t>Retaining Walls</t>
  </si>
  <si>
    <r>
      <t xml:space="preserve">A target of </t>
    </r>
    <r>
      <rPr>
        <b/>
        <sz val="10"/>
        <color theme="1"/>
        <rFont val="Calibri"/>
        <family val="2"/>
        <scheme val="minor"/>
      </rPr>
      <t>"Good"</t>
    </r>
    <r>
      <rPr>
        <sz val="10"/>
        <color theme="1"/>
        <rFont val="Calibri"/>
        <family val="2"/>
        <scheme val="minor"/>
      </rPr>
      <t xml:space="preserve"> or </t>
    </r>
    <r>
      <rPr>
        <b/>
        <sz val="10"/>
        <color theme="1"/>
        <rFont val="Calibri"/>
        <family val="2"/>
        <scheme val="minor"/>
      </rPr>
      <t>"Fair"</t>
    </r>
    <r>
      <rPr>
        <sz val="10"/>
        <color theme="1"/>
        <rFont val="Calibri"/>
        <family val="2"/>
        <scheme val="minor"/>
      </rPr>
      <t xml:space="preserve"> may be considered depending on:
 - criticality of the retaining walls and impact to community services
 - potential of risk liability (health and safety, environment, financial cost, municipal reputation)
 - the potential complexities and additional time needed to plan and rehabilitate the retaining walls
 - the financial value and time required to accumulate necessary financing
If criticality, risk and cost differ significantly between retaining wall types, "Retaining Walls" may require further separation into different asset classes (e.g. retaining walls, &gt;X metres high, retaining wall &lt;X metres high).</t>
    </r>
  </si>
  <si>
    <r>
      <t xml:space="preserve">9-10 Excellent
</t>
    </r>
    <r>
      <rPr>
        <sz val="10"/>
        <color theme="1"/>
        <rFont val="Calibri"/>
        <family val="2"/>
        <scheme val="minor"/>
      </rPr>
      <t xml:space="preserve">- Any defects are minor and are within normal range for newly constructed or fabricated elements.
 - Defects may include those typically caused from fabrication or construction.
</t>
    </r>
    <r>
      <rPr>
        <b/>
        <i/>
        <sz val="10"/>
        <color theme="1"/>
        <rFont val="Calibri"/>
        <family val="2"/>
        <scheme val="minor"/>
      </rPr>
      <t>AND</t>
    </r>
    <r>
      <rPr>
        <i/>
        <sz val="10"/>
        <color theme="1"/>
        <rFont val="Calibri"/>
        <family val="2"/>
        <scheme val="minor"/>
      </rPr>
      <t xml:space="preserve">
When using either age-based or inspection-based estimates, the estimated RUSL &gt;20 years</t>
    </r>
  </si>
  <si>
    <r>
      <t xml:space="preserve">7-8 Good
</t>
    </r>
    <r>
      <rPr>
        <sz val="10"/>
        <color theme="1"/>
        <rFont val="Calibri"/>
        <family val="2"/>
        <scheme val="minor"/>
      </rPr>
      <t xml:space="preserve"> - Low-to-moderate extent of low severity distresses.
 - Distress present does not significantly compromise the element function, nor is there significantly severe distress to major structural components of an element.
</t>
    </r>
    <r>
      <rPr>
        <b/>
        <i/>
        <sz val="10"/>
        <color theme="1"/>
        <rFont val="Calibri"/>
        <family val="2"/>
        <scheme val="minor"/>
      </rPr>
      <t>AND</t>
    </r>
    <r>
      <rPr>
        <i/>
        <sz val="10"/>
        <color theme="1"/>
        <rFont val="Calibri"/>
        <family val="2"/>
        <scheme val="minor"/>
      </rPr>
      <t xml:space="preserve">
When using either age-based or inspection-based estimates, the estimated RUSL is 11-20 years
</t>
    </r>
  </si>
  <si>
    <r>
      <t xml:space="preserve">5-6 Fair
</t>
    </r>
    <r>
      <rPr>
        <sz val="10"/>
        <color theme="1"/>
        <rFont val="Calibri"/>
        <family val="2"/>
        <scheme val="minor"/>
      </rPr>
      <t xml:space="preserve"> - High extent of low severity distress and/or low-to-medium extent of medium-to-high severity distress.
 - Distress present does not compromise element functions, but lack of treatment may lead to impaired function/elevated risk of element failure in near term.
</t>
    </r>
    <r>
      <rPr>
        <b/>
        <i/>
        <sz val="10"/>
        <color theme="1"/>
        <rFont val="Calibri"/>
        <family val="2"/>
        <scheme val="minor"/>
      </rPr>
      <t xml:space="preserve">AND
</t>
    </r>
    <r>
      <rPr>
        <i/>
        <sz val="10"/>
        <color theme="1"/>
        <rFont val="Calibri"/>
        <family val="2"/>
        <scheme val="minor"/>
      </rPr>
      <t>When using either age-based or inspection-based estimates, the estimated RUSL 6-10 years</t>
    </r>
  </si>
  <si>
    <r>
      <t xml:space="preserve">3-4 Poor
</t>
    </r>
    <r>
      <rPr>
        <sz val="10"/>
        <color theme="1"/>
        <rFont val="Calibri"/>
        <family val="2"/>
        <scheme val="minor"/>
      </rPr>
      <t xml:space="preserve"> - Medium-to-high extent of medium-to-high severity distress.
 - Distress present threatens element function and strength is obviously compromised and/or structural analysis is warranted.
 - The element condition does not pose an immediate threat to wall stability and road closure is not necessary</t>
    </r>
    <r>
      <rPr>
        <b/>
        <sz val="10"/>
        <color theme="1"/>
        <rFont val="Calibri"/>
        <family val="2"/>
        <scheme val="minor"/>
      </rPr>
      <t xml:space="preserve">
</t>
    </r>
    <r>
      <rPr>
        <b/>
        <i/>
        <sz val="10"/>
        <color theme="1"/>
        <rFont val="Calibri"/>
        <family val="2"/>
        <scheme val="minor"/>
      </rPr>
      <t xml:space="preserve">AND
</t>
    </r>
    <r>
      <rPr>
        <i/>
        <sz val="10"/>
        <color theme="1"/>
        <rFont val="Calibri"/>
        <family val="2"/>
        <scheme val="minor"/>
      </rPr>
      <t>When using either age-based or inspection-based estimates, the estimated RUSL is 1-5 years</t>
    </r>
  </si>
  <si>
    <r>
      <rPr>
        <b/>
        <sz val="10"/>
        <rFont val="Calibri"/>
        <family val="2"/>
        <scheme val="minor"/>
      </rPr>
      <t xml:space="preserve">1-2 Critical
</t>
    </r>
    <r>
      <rPr>
        <sz val="10"/>
        <rFont val="Calibri"/>
        <family val="2"/>
        <scheme val="minor"/>
      </rPr>
      <t xml:space="preserve"> - Medium to high extent of high severity distress
 - Element is no longer serving intended function.  Element performance is threatening overall stability of the wall at the time of inspection.
</t>
    </r>
    <r>
      <rPr>
        <b/>
        <i/>
        <sz val="10"/>
        <rFont val="Calibri"/>
        <family val="2"/>
        <scheme val="minor"/>
      </rPr>
      <t>AND</t>
    </r>
    <r>
      <rPr>
        <i/>
        <sz val="10"/>
        <rFont val="Calibri"/>
        <family val="2"/>
        <scheme val="minor"/>
      </rPr>
      <t xml:space="preserve">
When using either age-based or inspection-based estimates, the estimated RUSL &lt;1  year or beyond  EUSL or failed</t>
    </r>
  </si>
  <si>
    <r>
      <t xml:space="preserve">Where municipalities may not already have their own rating system for retaining walls, this is an </t>
    </r>
    <r>
      <rPr>
        <u/>
        <sz val="10"/>
        <color theme="1"/>
        <rFont val="Calibri"/>
        <family val="2"/>
        <scheme val="minor"/>
      </rPr>
      <t>optional</t>
    </r>
    <r>
      <rPr>
        <sz val="10"/>
        <color theme="1"/>
        <rFont val="Calibri"/>
        <family val="2"/>
        <scheme val="minor"/>
      </rPr>
      <t xml:space="preserve"> rating system that can be used or modified.
Intended to provide a initial assessment of asset conditions.  Where obvious distresses are present, follow-up condition assessments by professional structural engineers should be undertaken.
When using asset age to estimate asset condition, consider maintaining a conservative estimate of the total useful service life until such time as condition assessments data becomes available. 
There is no requirement under O.Reg 588/17 for reporting retaining walls using this rating system; however, an ALOS rating and reporting system will be required to meet the future reporting of non-core infrastructure assets under O.Reg 588/17.
Source (except in italics): Earth Retaining Structures Federal Highways Administration and Guide to Asset Management of Earth Retaining Structures. Prepared for: National Cooperative Highway Research Program, October 2009
Italics to provide additional information on rating the structure and to measure the risk of failure.
</t>
    </r>
  </si>
  <si>
    <r>
      <t>Asset Condition Ratings and Corresponding Likelihood of Failure</t>
    </r>
    <r>
      <rPr>
        <b/>
        <vertAlign val="superscript"/>
        <sz val="11"/>
        <color theme="0"/>
        <rFont val="Calibri"/>
        <family val="2"/>
        <scheme val="minor"/>
      </rPr>
      <t xml:space="preserve"> 1, 2, 3</t>
    </r>
  </si>
  <si>
    <t>*Notes:   1.</t>
  </si>
  <si>
    <t>Condition ranges and Likelihood of Failure estimates are intended for strategic analysis and planning and can vary by municipality and by the assets themselves according design, construction, materials, use and environmental conditions.</t>
  </si>
  <si>
    <t>ERUSL = Estimated remaining useful service life.</t>
  </si>
  <si>
    <t>Ratings and measures are intended for high level asset and risk evaluations of the bridge and major culvert inventory for strategic priority setting.  Remaining service life, maintenance needs and likelihood of failure will vary by structure according to traffic volumes and loads, original design and the environment.
O.Reg 588/17 requires Bridge Condition Index (BCI) for reporting of current and desired ALOS targets for bridges and major culverts</t>
  </si>
  <si>
    <t>Uncomfortable with constant bumps or depressions</t>
  </si>
  <si>
    <t>If additional rows or columns are required to be added, the sheet needs to be "Unprotected". This will allow formulas to be copied and pasted. There is no password to Unprotect the sheet.</t>
  </si>
  <si>
    <r>
      <t xml:space="preserve">  - Capacity meets current demands and minimum community service level requirements
- Minor and occasional operational problems may be experienced.
</t>
    </r>
    <r>
      <rPr>
        <sz val="10"/>
        <rFont val="Calibri"/>
        <family val="2"/>
        <scheme val="minor"/>
      </rPr>
      <t xml:space="preserve"> - No noticeable affects on overall community service levels and/or stakeholders</t>
    </r>
  </si>
  <si>
    <t xml:space="preserve"> - Capacity just meets/essentially satisfies current demands and minimum community service level requirements, possibly with occasional or minor constraints and/or reduced efficiency.
 - Operational problems may occur more frequently.
 - There may be some minor or modest affects to community service levels and/or stakeholders</t>
  </si>
  <si>
    <t xml:space="preserve"> - Capacity is frequently below demands and/or minimum community service level requirements.
 - Significant operational problems are evident and can occur frequently.
 - There are noticeable and possibly moderate affects to community service levels and/or stakeholders.</t>
  </si>
  <si>
    <t>Average Environmental Resiliency ALOS Ratings</t>
  </si>
  <si>
    <r>
      <t xml:space="preserve">PCI &gt;69
Good to Very Good
</t>
    </r>
    <r>
      <rPr>
        <sz val="10"/>
        <color theme="1"/>
        <rFont val="Calibri"/>
        <family val="2"/>
        <scheme val="minor"/>
      </rPr>
      <t>Crack sealing and micro surfacing.</t>
    </r>
  </si>
  <si>
    <t>Efficiency and effectiveness of service delivery/provision</t>
  </si>
  <si>
    <t>Level of operational problems experienced.</t>
  </si>
  <si>
    <t>Level of noticeable affects to customers or services due to operational problems</t>
  </si>
  <si>
    <t>Compliance with current Regulations and/or Standards (including levels of permitted "grandfathering")</t>
  </si>
  <si>
    <t>Level/number of required elements present.</t>
  </si>
  <si>
    <t>Relevance and effectiveness of technology</t>
  </si>
  <si>
    <t>Efficiency of resource consumption</t>
  </si>
  <si>
    <t>Average Operational Functionality ALOS Rating</t>
  </si>
  <si>
    <t>The degree to which capacity satisfies current demands and minimum community service levels</t>
  </si>
  <si>
    <t>Level of operational problems related to capacity</t>
  </si>
  <si>
    <t>Level of noticeable affects to customers due to capacity shortfall</t>
  </si>
  <si>
    <t>Average Capacity to Meet Demands ALOS Rating</t>
  </si>
  <si>
    <t>Level of surplus capacity for emergency or extraordinary operating conditions</t>
  </si>
  <si>
    <t>Average Operational Resiliency ALSO Rating</t>
  </si>
  <si>
    <t>Average Environmental Resiliency ALOS Rating</t>
  </si>
  <si>
    <t>Total Performance</t>
  </si>
  <si>
    <t>Very Good</t>
  </si>
  <si>
    <t>Poor</t>
  </si>
  <si>
    <t>Very Poor</t>
  </si>
  <si>
    <t>N/A</t>
  </si>
  <si>
    <r>
      <t>Context for Evaluating Performance Criteria</t>
    </r>
    <r>
      <rPr>
        <b/>
        <vertAlign val="superscript"/>
        <sz val="11"/>
        <color theme="1"/>
        <rFont val="Calibri"/>
        <family val="2"/>
        <scheme val="minor"/>
      </rPr>
      <t>1</t>
    </r>
  </si>
  <si>
    <r>
      <t>Criteria to Support Proposed ALOS Target</t>
    </r>
    <r>
      <rPr>
        <b/>
        <vertAlign val="superscript"/>
        <sz val="11"/>
        <color theme="1"/>
        <rFont val="Calibri"/>
        <family val="2"/>
        <scheme val="minor"/>
      </rPr>
      <t xml:space="preserve">1
</t>
    </r>
    <r>
      <rPr>
        <b/>
        <sz val="11"/>
        <color theme="1"/>
        <rFont val="Calibri"/>
        <family val="2"/>
        <scheme val="minor"/>
      </rPr>
      <t>(where information is available)</t>
    </r>
  </si>
  <si>
    <t>Roads Sections
(All pavement and roadside environments)</t>
  </si>
  <si>
    <t xml:space="preserve"> - Suitable road surface material type for traffic volumes, loadings and posted speeds</t>
  </si>
  <si>
    <t xml:space="preserve"> - Sufficient road platform (pavement surface and shoulder width) to accommodate current traffic volumes and posted speeds (not related to capacity) </t>
  </si>
  <si>
    <t xml:space="preserve"> -  Adequate embankment erosion control</t>
  </si>
  <si>
    <t xml:space="preserve"> -  Adequate ditches design and function (properly graded, clear and free flowing with no blockages or erosion problems)</t>
  </si>
  <si>
    <t xml:space="preserve"> - Adequate quantity, design and placement of roadside safety devices/protection </t>
  </si>
  <si>
    <t xml:space="preserve"> - Maintenance is fully compliant with the "Minimum Maintenance Standards for Municipal Highways" (O.Reg 388/18)</t>
  </si>
  <si>
    <t xml:space="preserve"> - Adequate protection from storms per municipal design requirements or with 5-year return periods (per O.Reg 588/17); whichever is greater</t>
  </si>
  <si>
    <t xml:space="preserve"> - Adequate erosion protection</t>
  </si>
  <si>
    <t>Intersections (Signalized and unsignalized)</t>
  </si>
  <si>
    <t>Signals:</t>
  </si>
  <si>
    <t xml:space="preserve"> - Adequate pole setbacks</t>
  </si>
  <si>
    <t xml:space="preserve"> - Adequate signal timing</t>
  </si>
  <si>
    <t xml:space="preserve"> - Intersections are signalized where warranted by traffic demands</t>
  </si>
  <si>
    <t xml:space="preserve"> - Appropriate design for traffic volumes and posted speed limits</t>
  </si>
  <si>
    <t xml:space="preserve"> - Sufficient platform to accommodate current traffic volumes and posted speeds (not related to capacity) </t>
  </si>
  <si>
    <t xml:space="preserve"> -  Adequate erosion control and embankment protection to protect the watercourse and structural elements</t>
  </si>
  <si>
    <t xml:space="preserve"> - Appropriate geometric designs (vertical and horizontal alignments) for posted speeds</t>
  </si>
  <si>
    <t xml:space="preserve"> - Sufficient width and structural capacity to meet peak traffic volumes and loads for posted speed limits.</t>
  </si>
  <si>
    <t>Minor Culverts ( &lt;3.0m span all types)</t>
  </si>
  <si>
    <t xml:space="preserve"> - Adequate structural capacity to accommodate current traffic volumes and loading</t>
  </si>
  <si>
    <t xml:space="preserve"> - Adequate erosion control to protect the culvert and watercourse</t>
  </si>
  <si>
    <t xml:space="preserve"> - Sufficient width and structural capacity to meet peak traffic volumes and loads (tied to road capacity to meet demands)</t>
  </si>
  <si>
    <t xml:space="preserve"> - Adequate capacity to convey runoff from storms per municipal design requirements or with 5-year return periods (per O.Reg 588/17); whichever is greater</t>
  </si>
  <si>
    <t xml:space="preserve"> - Adequate capacity to limit roadway flooding during major storm events per MOE Stormwater Planning and Design Manual</t>
  </si>
  <si>
    <r>
      <rPr>
        <b/>
        <sz val="11"/>
        <color theme="1"/>
        <rFont val="Calibri"/>
        <family val="2"/>
        <scheme val="minor"/>
      </rPr>
      <t>Roadside Assets:</t>
    </r>
    <r>
      <rPr>
        <sz val="11"/>
        <color theme="1"/>
        <rFont val="Calibri"/>
        <family val="2"/>
        <scheme val="minor"/>
      </rPr>
      <t xml:space="preserve">
 - Street Lights
</t>
    </r>
  </si>
  <si>
    <t xml:space="preserve"> - Adequate setback of poles</t>
  </si>
  <si>
    <t xml:space="preserve"> - Adequate number/spacing of lights</t>
  </si>
  <si>
    <t xml:space="preserve"> - Adequate quantity of lighting along roads or areas of the community</t>
  </si>
  <si>
    <t xml:space="preserve"> - Adequate resiliency against high winds including protection from downed trees</t>
  </si>
  <si>
    <r>
      <rPr>
        <b/>
        <sz val="11"/>
        <color theme="1"/>
        <rFont val="Calibri"/>
        <family val="2"/>
        <scheme val="minor"/>
      </rPr>
      <t>Roadside Assets:</t>
    </r>
    <r>
      <rPr>
        <sz val="11"/>
        <color theme="1"/>
        <rFont val="Calibri"/>
        <family val="2"/>
        <scheme val="minor"/>
      </rPr>
      <t xml:space="preserve">
 - Sidewalks and Multi-use trails</t>
    </r>
  </si>
  <si>
    <t xml:space="preserve"> - Adequate setback distance from the roadside</t>
  </si>
  <si>
    <t xml:space="preserve"> - Compliance with the Accessibility for Ontarians with Disabilities Act (AODA)</t>
  </si>
  <si>
    <t xml:space="preserve"> - Adequate number of sidewalks and multi-use trails are in place to meet pedestrian and cycling warrants/demands for the municipality</t>
  </si>
  <si>
    <t xml:space="preserve"> - Adequate protection of sidewalk surfaces (not located in floodplains) from 5-year and/or municipal design storm events (whichever is greater)</t>
  </si>
  <si>
    <r>
      <rPr>
        <b/>
        <sz val="11"/>
        <color theme="1"/>
        <rFont val="Calibri"/>
        <family val="2"/>
        <scheme val="minor"/>
      </rPr>
      <t>Roadside Assets:</t>
    </r>
    <r>
      <rPr>
        <sz val="11"/>
        <color theme="1"/>
        <rFont val="Calibri"/>
        <family val="2"/>
        <scheme val="minor"/>
      </rPr>
      <t xml:space="preserve">
 - Ditches</t>
    </r>
  </si>
  <si>
    <t xml:space="preserve"> -  Adequate design and function (clear and free flowing without blockages or erosion problems)</t>
  </si>
  <si>
    <r>
      <rPr>
        <b/>
        <sz val="11"/>
        <color theme="1"/>
        <rFont val="Calibri"/>
        <family val="2"/>
        <scheme val="minor"/>
      </rPr>
      <t>Roadside Assets:</t>
    </r>
    <r>
      <rPr>
        <sz val="11"/>
        <color theme="1"/>
        <rFont val="Calibri"/>
        <family val="2"/>
        <scheme val="minor"/>
      </rPr>
      <t xml:space="preserve">
 - Retaining Walls
 </t>
    </r>
  </si>
  <si>
    <t xml:space="preserve"> - The design is resilient from undermining or erosion due to runoff from major storm events</t>
  </si>
  <si>
    <r>
      <t>Criteria to Support Proposed ALOS Target</t>
    </r>
    <r>
      <rPr>
        <b/>
        <vertAlign val="superscript"/>
        <sz val="11"/>
        <color theme="1"/>
        <rFont val="Calibri"/>
        <family val="2"/>
        <scheme val="minor"/>
      </rPr>
      <t xml:space="preserve">1, 2
</t>
    </r>
    <r>
      <rPr>
        <b/>
        <sz val="11"/>
        <color theme="1"/>
        <rFont val="Calibri"/>
        <family val="2"/>
        <scheme val="minor"/>
      </rPr>
      <t>(where information is available)</t>
    </r>
  </si>
  <si>
    <r>
      <t>Distribution of Asset Ratings for each ALOS</t>
    </r>
    <r>
      <rPr>
        <b/>
        <vertAlign val="superscript"/>
        <sz val="11"/>
        <color theme="1"/>
        <rFont val="Calibri"/>
        <family val="2"/>
        <scheme val="minor"/>
      </rPr>
      <t>2, 3</t>
    </r>
  </si>
  <si>
    <t>Distribute the different performance as a percentage of the entire Asset Class</t>
  </si>
  <si>
    <t xml:space="preserve"> - Sidewalks
 - Street Lights
</t>
  </si>
  <si>
    <t>Efficient and effective service delivery: 
 - Appropriate speed limits
 - Suitable road surface material type for traffic volumes, loadings and posted speeds
 - Sufficient road platform (pavement surface and shoulder width) to accommodate current traffic volumes and posted speeds (not related to capacity) 
 - Adequate road structural capacity to accommodate traffic volumes and loading
 - Adequate elevation and drainage to prevent seasonal and/or reoccurring flooding
 - Roadway flooding during major storm events limited to criteria per MOE Stormwater Planning and Design Manual
 -  Adequate embankment erosion control
 -  Adequate ditches design and function (properly graded, clear and free flowing with no blockages or erosion problems)
 - Appropriate geometric designs and sightlines for posted speeds (vertical and horizontal alignments)
 - Adequate quantity, design and placement of roadside safety devices/protection 
 - Maintenance is fully compliant with the "Minimum Maintenance Standards for Municipal Highways" (O.Reg 388/18)</t>
  </si>
  <si>
    <r>
      <t xml:space="preserve">Efficient and effective service delivery: 
</t>
    </r>
    <r>
      <rPr>
        <b/>
        <sz val="11"/>
        <color theme="1"/>
        <rFont val="Calibri"/>
        <family val="2"/>
        <scheme val="minor"/>
      </rPr>
      <t>Turning Lanes:</t>
    </r>
    <r>
      <rPr>
        <sz val="11"/>
        <color theme="1"/>
        <rFont val="Calibri"/>
        <family val="2"/>
        <scheme val="minor"/>
      </rPr>
      <t xml:space="preserve">
 - Appropriate geometric designs (vertical, horizontal alignments and turning radius requirements)
 - Adequate acceleration and deceleration lane lengths
 - Adequate sightlines
</t>
    </r>
    <r>
      <rPr>
        <b/>
        <sz val="11"/>
        <color theme="1"/>
        <rFont val="Calibri"/>
        <family val="2"/>
        <scheme val="minor"/>
      </rPr>
      <t>Signals:</t>
    </r>
    <r>
      <rPr>
        <sz val="11"/>
        <color theme="1"/>
        <rFont val="Calibri"/>
        <family val="2"/>
        <scheme val="minor"/>
      </rPr>
      <t xml:space="preserve">
 - Adequate pole setbacks
 - Adequate signal timing</t>
    </r>
  </si>
  <si>
    <r>
      <t xml:space="preserve">Capacity to meet minimum service demands:
</t>
    </r>
    <r>
      <rPr>
        <b/>
        <sz val="11"/>
        <color theme="1"/>
        <rFont val="Calibri"/>
        <family val="2"/>
        <scheme val="minor"/>
      </rPr>
      <t xml:space="preserve">Turning Lanes:
</t>
    </r>
    <r>
      <rPr>
        <sz val="11"/>
        <color theme="1"/>
        <rFont val="Calibri"/>
        <family val="2"/>
        <scheme val="minor"/>
      </rPr>
      <t xml:space="preserve"> - Adequate intersection turn lane queuing capacity to accommodate peak traffic volumes/turning movements
</t>
    </r>
    <r>
      <rPr>
        <b/>
        <sz val="11"/>
        <color theme="1"/>
        <rFont val="Calibri"/>
        <family val="2"/>
        <scheme val="minor"/>
      </rPr>
      <t>Signals:</t>
    </r>
    <r>
      <rPr>
        <sz val="11"/>
        <color theme="1"/>
        <rFont val="Calibri"/>
        <family val="2"/>
        <scheme val="minor"/>
      </rPr>
      <t xml:space="preserve">
 - Intersections are signalized where warranted by traffic demands
 - Adequate signal timing to accommodate peak queuing capacities</t>
    </r>
  </si>
  <si>
    <t>Efficient and effective service delivery: 
 - Appropriate speed limits
 - Appropriate design for traffic volumes and posted speed limits
 - Sufficient platform to accommodate current traffic volumes and posted speeds (not related to capacity) 
 - Adequate structural capacity to accommodate traffic volumes and loading
 -  Adequate erosion control and embankment protection to protect the watercourse and structural elements
 - Appropriate geometric designs (vertical and horizontal alignments) for posted speeds
 - Adequate quantity, design and placement of roadside safety devices/protection 
 - Maintenance is fully compliant with the "Minimum Maintenance Standards for Municipal Highways" (O.Reg 388/18)</t>
  </si>
  <si>
    <t xml:space="preserve">Capacity to meet minimum service demands:
 - Sufficient width and structural capacity to meet peak traffic volumes and loads for posted speed limits
</t>
  </si>
  <si>
    <t xml:space="preserve"> - Adequate structural capacity to accommodate current traffic volumes and loading
 - Adequate erosion control to protect the culvert and watercourse
 - Adequate quantity, design and placement of roadside safety devices/protection </t>
  </si>
  <si>
    <t xml:space="preserve"> - Sufficient width and structural capacity to meet peak traffic volumes and loads (tied to road capacity to meet demands)
 - Adequate capacity to convey runoff from storms per municipal design requirements or with 5-year return periods (per O.Reg 588/17); whichever is greater</t>
  </si>
  <si>
    <t>Roadside Assets
 - Ditches
 - Retaining Walls
 - Streetlights
 - Sidewalks and Multi-use trails</t>
  </si>
  <si>
    <r>
      <t xml:space="preserve">Efficient and effective service delivery and compliance with standards: 
</t>
    </r>
    <r>
      <rPr>
        <b/>
        <sz val="11"/>
        <color theme="1"/>
        <rFont val="Calibri"/>
        <family val="2"/>
        <scheme val="minor"/>
      </rPr>
      <t>Street Lights:</t>
    </r>
    <r>
      <rPr>
        <sz val="11"/>
        <color theme="1"/>
        <rFont val="Calibri"/>
        <family val="2"/>
        <scheme val="minor"/>
      </rPr>
      <t xml:space="preserve">
 - Adequate setback of poles
 - Adequate number/spacing of lights
 - LED street lighting 
 - Maintenance is fully compliant with the "Minimum Maintenance Standards for Municipal Highways" (O.Reg 388/18)
</t>
    </r>
    <r>
      <rPr>
        <b/>
        <sz val="11"/>
        <color theme="1"/>
        <rFont val="Calibri"/>
        <family val="2"/>
        <scheme val="minor"/>
      </rPr>
      <t xml:space="preserve">Sidewalks and Multi-use Trails
</t>
    </r>
    <r>
      <rPr>
        <sz val="11"/>
        <color theme="1"/>
        <rFont val="Calibri"/>
        <family val="2"/>
        <scheme val="minor"/>
      </rPr>
      <t xml:space="preserve"> - Adequate setback distance from the roadside
 - Compliance with the Accessibility for Ontarians with Disabilities Act (AODA)
 - Maintenance is fully compliant with the "Minimum Maintenance Standards for Municipal Highways" (O.Reg 388/18)
</t>
    </r>
    <r>
      <rPr>
        <b/>
        <sz val="11"/>
        <color theme="1"/>
        <rFont val="Calibri"/>
        <family val="2"/>
        <scheme val="minor"/>
      </rPr>
      <t xml:space="preserve">Retaining Walls
</t>
    </r>
    <r>
      <rPr>
        <sz val="11"/>
        <color theme="1"/>
        <rFont val="Calibri"/>
        <family val="2"/>
        <scheme val="minor"/>
      </rPr>
      <t xml:space="preserve"> - Adequate setback distance from the roadside
 - Adequate quantity, design and placement of roadside safety devices/protection </t>
    </r>
    <r>
      <rPr>
        <sz val="11"/>
        <rFont val="Calibri"/>
        <family val="2"/>
        <scheme val="minor"/>
      </rPr>
      <t xml:space="preserve">
</t>
    </r>
    <r>
      <rPr>
        <b/>
        <sz val="11"/>
        <rFont val="Calibri"/>
        <family val="2"/>
        <scheme val="minor"/>
      </rPr>
      <t>Ditches</t>
    </r>
    <r>
      <rPr>
        <sz val="11"/>
        <rFont val="Calibri"/>
        <family val="2"/>
        <scheme val="minor"/>
      </rPr>
      <t xml:space="preserve">
</t>
    </r>
    <r>
      <rPr>
        <sz val="11"/>
        <color theme="1"/>
        <rFont val="Calibri"/>
        <family val="2"/>
        <scheme val="minor"/>
      </rPr>
      <t xml:space="preserve"> -  Adequate embankment erosion control
 -  Adequate design and function (clear and free flowing without blockages or erosion problems)
 - Adequate quantity, design and placement of roadside safety devices/protection </t>
    </r>
  </si>
  <si>
    <r>
      <rPr>
        <b/>
        <sz val="11"/>
        <color theme="1"/>
        <rFont val="Calibri"/>
        <family val="2"/>
        <scheme val="minor"/>
      </rPr>
      <t xml:space="preserve">Street Lights
</t>
    </r>
    <r>
      <rPr>
        <sz val="11"/>
        <color theme="1"/>
        <rFont val="Calibri"/>
        <family val="2"/>
        <scheme val="minor"/>
      </rPr>
      <t xml:space="preserve"> - Adequate quantity of lighting along roads or areas of the community</t>
    </r>
    <r>
      <rPr>
        <b/>
        <sz val="11"/>
        <color theme="1"/>
        <rFont val="Calibri"/>
        <family val="2"/>
        <scheme val="minor"/>
      </rPr>
      <t xml:space="preserve">
Sidewalks and Multi-use Trails</t>
    </r>
    <r>
      <rPr>
        <sz val="11"/>
        <color theme="1"/>
        <rFont val="Calibri"/>
        <family val="2"/>
        <scheme val="minor"/>
      </rPr>
      <t xml:space="preserve">
 - Adequate number of sidewalks and multi-use trails are in place to meet pedestrian and cycling warrants/demands for the municipality
</t>
    </r>
    <r>
      <rPr>
        <b/>
        <sz val="11"/>
        <color theme="1"/>
        <rFont val="Calibri"/>
        <family val="2"/>
        <scheme val="minor"/>
      </rPr>
      <t xml:space="preserve">Ditches </t>
    </r>
    <r>
      <rPr>
        <sz val="11"/>
        <color theme="1"/>
        <rFont val="Calibri"/>
        <family val="2"/>
        <scheme val="minor"/>
      </rPr>
      <t xml:space="preserve">
 - Adequate capacity to convey runoff from storms per municipal design requirements or with 5-year return periods (per O.Reg 588/17); whichever is greater</t>
    </r>
  </si>
  <si>
    <t>Turning Lanes and/or Geometrics:</t>
  </si>
  <si>
    <r>
      <t xml:space="preserve">Where municipalities may not already have their own rating system for minor culverts, this is an </t>
    </r>
    <r>
      <rPr>
        <u/>
        <sz val="10"/>
        <color theme="1"/>
        <rFont val="Calibri"/>
        <family val="2"/>
        <scheme val="minor"/>
      </rPr>
      <t>optional</t>
    </r>
    <r>
      <rPr>
        <sz val="10"/>
        <color theme="1"/>
        <rFont val="Calibri"/>
        <family val="2"/>
        <scheme val="minor"/>
      </rPr>
      <t xml:space="preserve"> rating system that can be used or modified.
When using asset age to estimate asset condition, consider maintaining a conservative estimate of the total useful service life until such time as condition assessments data becomes available. 
There is no requirement under O.Reg 588/17 for reporting minor culverts using this rating system; however, an ALOS rating and reporting system will be required to meet the future reporting of non-core infrastructure assets under O.Reg 588/17.
Determine asset conditions using available data, including: 
 - Age and estimated remaining useful service life
 - Visual inspections
 - Condition assessments/testing of electrical and mechanical equipment
 - Maintenance history
The evaluation descriptions (except in italics) are consistent with the "NCHRP 14-26 Culvert and Storm Drain System Inspection Manual, Final Report".  The defect/wear descriptions and estimated RUSLs in italics are for additional information.
Italics to provide additional information on rating the structure and to measure the risk of failure.</t>
    </r>
  </si>
  <si>
    <t xml:space="preserve">Likelihood of Failure is based on the estimated remaining timespan that assets, asset components or asset systems are expected to function at levels that are still adequate, safe, reliable and viable to provide desired Community Levels of Service (CLOS) but at increasing levels of risk as assets/asset components degrade as the end of service life approaches. The total lifespan of an asset often extends beyond estimated useful service life; however, the assets may no longer be sufficient, safe, viable, economical or reliable to provide safe and desired community services.  Note that Likelihood of Failure provides high level estimates for strategic risk assessments purposes and can vary on an asset by asset basis according the environment, soil conditions, design, materials and use. </t>
  </si>
  <si>
    <t>General Descrip.</t>
  </si>
  <si>
    <t>6.</t>
  </si>
  <si>
    <t>ALOS Type</t>
  </si>
  <si>
    <t>Asset Categories</t>
  </si>
  <si>
    <t>Rating Method</t>
  </si>
  <si>
    <r>
      <t>Distribution by Asset Ratings (Assets as a % of the Total Asset Class) and Corresponding Likelihood of Failure</t>
    </r>
    <r>
      <rPr>
        <b/>
        <vertAlign val="superscript"/>
        <sz val="11"/>
        <color theme="1"/>
        <rFont val="Calibri"/>
        <family val="2"/>
        <scheme val="minor"/>
      </rPr>
      <t>1</t>
    </r>
  </si>
  <si>
    <t>Very Unlikely
&lt;10%</t>
  </si>
  <si>
    <t>Unlikely
10%-30%</t>
  </si>
  <si>
    <t>Possible
30%-60%</t>
  </si>
  <si>
    <t>Likely
60%-90%</t>
  </si>
  <si>
    <t>Very Likely
&gt;90%</t>
  </si>
  <si>
    <t>All</t>
  </si>
  <si>
    <r>
      <t>Remaining Useful Service Life</t>
    </r>
    <r>
      <rPr>
        <vertAlign val="superscript"/>
        <sz val="11"/>
        <color theme="1"/>
        <rFont val="Calibri"/>
        <family val="2"/>
        <scheme val="minor"/>
      </rPr>
      <t>2</t>
    </r>
  </si>
  <si>
    <t>&gt;20 Years</t>
  </si>
  <si>
    <t>11-20 Years</t>
  </si>
  <si>
    <t>6-10 Years</t>
  </si>
  <si>
    <t>1-5 Years</t>
  </si>
  <si>
    <t>&lt;1 Year</t>
  </si>
  <si>
    <t xml:space="preserve">NA
</t>
  </si>
  <si>
    <t>PCI &gt;69
Good to Very Good</t>
  </si>
  <si>
    <t xml:space="preserve">PCI &gt;90
Very Good
</t>
  </si>
  <si>
    <t xml:space="preserve">2 LCB Pavement - Collector Roads
&gt;1000AADT
</t>
  </si>
  <si>
    <t>NA</t>
  </si>
  <si>
    <t>Bridges &amp; Major Culverts</t>
  </si>
  <si>
    <t>BCI</t>
  </si>
  <si>
    <t>BCI &gt;90
Very Good</t>
  </si>
  <si>
    <t>BCI &lt;40
Very Poor</t>
  </si>
  <si>
    <t>NCHRP 14-26</t>
  </si>
  <si>
    <t>Description</t>
  </si>
  <si>
    <t>Like new, structurally sound and functionally adequate</t>
  </si>
  <si>
    <t xml:space="preserve">Like new, structurally sound and functionally adequate.
</t>
  </si>
  <si>
    <t>Some deterioration, but structurally sound and functionally adequate,</t>
  </si>
  <si>
    <t xml:space="preserve">Significant deterioration and/or functional inadequacy, requiring maintenance or repair, </t>
  </si>
  <si>
    <t xml:space="preserve">Very poor conditions that indicate possible imminent failure which could threaten public safety.
</t>
  </si>
  <si>
    <t>Sidewalks &amp; Streetlights</t>
  </si>
  <si>
    <t>Generic Rating</t>
  </si>
  <si>
    <r>
      <t xml:space="preserve"> - Fit for the future.
 - Well maintained, in good condition, new or recently rehabilitated.
</t>
    </r>
    <r>
      <rPr>
        <i/>
        <sz val="10"/>
        <color theme="1"/>
        <rFont val="Calibri"/>
        <family val="2"/>
        <scheme val="minor"/>
      </rPr>
      <t xml:space="preserve"> - Minor defects and/or wear
</t>
    </r>
    <r>
      <rPr>
        <b/>
        <sz val="10"/>
        <color theme="1"/>
        <rFont val="Calibri"/>
        <family val="2"/>
        <scheme val="minor"/>
      </rPr>
      <t xml:space="preserve">
</t>
    </r>
  </si>
  <si>
    <r>
      <t xml:space="preserve"> - Adequate for now. 
</t>
    </r>
    <r>
      <rPr>
        <i/>
        <sz val="10"/>
        <color theme="1"/>
        <rFont val="Calibri"/>
        <family val="2"/>
        <scheme val="minor"/>
      </rPr>
      <t xml:space="preserve"> - Modest defects and/or wear.</t>
    </r>
  </si>
  <si>
    <r>
      <t xml:space="preserve"> - Shows signs of deterioration and some elements exhibit deficiencies.
 - May require attention.
</t>
    </r>
    <r>
      <rPr>
        <i/>
        <sz val="10"/>
        <color theme="1"/>
        <rFont val="Calibri"/>
        <family val="2"/>
        <scheme val="minor"/>
      </rPr>
      <t xml:space="preserve"> - Moderate defects and/or wear
</t>
    </r>
  </si>
  <si>
    <r>
      <t xml:space="preserve"> - An increasing potential for asset conditions to affect the services it (or they) provides.
 - Approaching the end of service life.
 - The condition is below the standard and a large portion of the system </t>
    </r>
    <r>
      <rPr>
        <i/>
        <sz val="10"/>
        <color theme="1"/>
        <rFont val="Calibri"/>
        <family val="2"/>
        <scheme val="minor"/>
      </rPr>
      <t>(or asset)</t>
    </r>
    <r>
      <rPr>
        <sz val="10"/>
        <color theme="1"/>
        <rFont val="Calibri"/>
        <family val="2"/>
        <scheme val="minor"/>
      </rPr>
      <t xml:space="preserve"> exhibits significant deterioration.
</t>
    </r>
    <r>
      <rPr>
        <i/>
        <sz val="10"/>
        <color theme="1"/>
        <rFont val="Calibri"/>
        <family val="2"/>
        <scheme val="minor"/>
      </rPr>
      <t xml:space="preserve"> - Significant defects and/or wear.
</t>
    </r>
  </si>
  <si>
    <r>
      <t xml:space="preserve"> - Unfit for sustained service. 
 - Near or beyond its expected service life and shows widespread signs of advanced deterioration. 
 - The asset or some assets may be unusable.
</t>
    </r>
    <r>
      <rPr>
        <i/>
        <sz val="10"/>
        <rFont val="Calibri"/>
        <family val="2"/>
        <scheme val="minor"/>
      </rPr>
      <t xml:space="preserve"> - Severe defects and/or wear </t>
    </r>
  </si>
  <si>
    <t>NCHRP &amp; FHA</t>
  </si>
  <si>
    <t>9-10 Excellent</t>
  </si>
  <si>
    <t>7-8 Good</t>
  </si>
  <si>
    <t>5-6 Fair</t>
  </si>
  <si>
    <t>3-4 Poor</t>
  </si>
  <si>
    <t>1-2 Critical</t>
  </si>
  <si>
    <t xml:space="preserve"> - Any defects are minor and are within normal range for newly constructed or fabricated elements.
 - Defects may include those typically caused from fabrication or construction.</t>
  </si>
  <si>
    <t xml:space="preserve"> - Low-to-moderate extent of low severity distresses.
 - Distress present does not significantly compromise the element function, nor is there significantly severe distress to major structural components of an element.</t>
  </si>
  <si>
    <t xml:space="preserve"> - High extent of low severity distress and/or low-to-medium extent of medium-to-high severity distress.
 - Distress present does not compromise element functions, but lack of treatment may lead to impaired function/elevated risk of element failure in near term.</t>
  </si>
  <si>
    <t xml:space="preserve"> - Medium-to-high extent of medium-to-high severity distress.
 - Distress present threatens element function and strength is obviously compromised and/or structural analysis is warranted.
 - The element condition does not pose an immediate threat to wall stability and road closure is not necessary</t>
  </si>
  <si>
    <t xml:space="preserve"> - Medium to high extent of high severity distress
 - Element is no longer serving intended function.  Element performance is threatening overall stability of the wall at the time of inspection.</t>
  </si>
  <si>
    <t xml:space="preserve">Fair
</t>
  </si>
  <si>
    <t>Notes:  1.</t>
  </si>
  <si>
    <t xml:space="preserve">Likelihood of Failure is an estimate of the timespan (Condition) or the level of viability (Performance) that assets, asset components or asset systems are expected to provide adequate, safe and reliable  Community Levels of Service (CLOS) but at increasing levels of risk as assets/asset components degrade as the end of service life approaches. 
</t>
  </si>
  <si>
    <t xml:space="preserve">The total lifespan of an asset often extends beyond Estimated Useful Service Life; however, the assets may no longer be sufficient, safe, viable, economical or reliable to provide safe and desired community services.  Note that Likelihood of Failure provides high level estimates for strategic risk assessments purposes and can vary on an asset by asset basis according the environment, soil conditions, design, materials and use. </t>
  </si>
  <si>
    <t>Good to Very Good
PCI &gt;74
Soft spots &lt;15%</t>
  </si>
  <si>
    <t>BCI = 80 - 90
Good</t>
  </si>
  <si>
    <t>BCI = 70 - 79
Fair to Good</t>
  </si>
  <si>
    <t>BCI = 40 - 69
Fair to Poor</t>
  </si>
  <si>
    <t xml:space="preserve">Good
</t>
  </si>
  <si>
    <t xml:space="preserve">Critical
</t>
  </si>
  <si>
    <t xml:space="preserve"> Very Good
</t>
  </si>
  <si>
    <t xml:space="preserve"> Good</t>
  </si>
  <si>
    <t>Does not meet several performance requirements in whole or in part.
Perceivable and/or sporadic affects to services</t>
  </si>
  <si>
    <t>Does not meet many or most performance requirements as a whole.
Moderate or significant and/or ongoing affects to services.</t>
  </si>
  <si>
    <t>Ability to meet minimum current design and/or safety requirements</t>
  </si>
  <si>
    <r>
      <t xml:space="preserve"> - Efficiency and effectiveness of service delivery
</t>
    </r>
    <r>
      <rPr>
        <sz val="11"/>
        <rFont val="Calibri"/>
        <family val="2"/>
        <scheme val="minor"/>
      </rPr>
      <t xml:space="preserve"> - Ability to meet minimum current design and/or safety requirements</t>
    </r>
    <r>
      <rPr>
        <sz val="11"/>
        <color rgb="FFFF0000"/>
        <rFont val="Calibri"/>
        <family val="2"/>
        <scheme val="minor"/>
      </rPr>
      <t xml:space="preserve">
</t>
    </r>
    <r>
      <rPr>
        <sz val="11"/>
        <color theme="1"/>
        <rFont val="Calibri"/>
        <family val="2"/>
        <scheme val="minor"/>
      </rPr>
      <t xml:space="preserve"> - Level of operational problems experienced and whether they affect community services.
 -  Compliance with current Regulations and/or Standards (including the level of "grandfathering")
 -  Whether all required elements are present.
 - Relevance and effectiveness of technology</t>
    </r>
  </si>
  <si>
    <t xml:space="preserve"> - Efficiency and effectiveness of service delivery
 - Ability to meet minimum current design and/or safety requirements
 - Level of operational problems experienced and whether they affect community services.
 -  Compliance with current Regulations and/or Standards (including the level of "grandfathering")
 -  Whether all required elements are present.
 - Relevance and effectiveness of technology</t>
  </si>
  <si>
    <r>
      <t xml:space="preserve"> - Fully meets or exceeds current minimum community service level requirements in a fully efficient and effective manner.
 - Exceeds minimum current design and/or safety requirements 
 - No operational problems experienced.
 - No affects on community service levels or stakeholders
 -  Fully complies with current Regulations and/or Standards</t>
    </r>
    <r>
      <rPr>
        <vertAlign val="superscript"/>
        <sz val="10"/>
        <color theme="1"/>
        <rFont val="Calibri"/>
        <family val="2"/>
        <scheme val="minor"/>
      </rPr>
      <t>3</t>
    </r>
    <r>
      <rPr>
        <sz val="10"/>
        <color theme="1"/>
        <rFont val="Calibri"/>
        <family val="2"/>
        <scheme val="minor"/>
      </rPr>
      <t>.
 -  No desirable elements are missing, and all required elements are present.
 - Technology is state-of-the art/best available
 - Resource consumption: 100% of baseline efficiency</t>
    </r>
  </si>
  <si>
    <r>
      <t xml:space="preserve"> - Meets current minimum community service level requirements in an efficient and effective manner.
 - Meets minimum current design and/or safety requirements
- Occasional operational problems may be experienced.
 - No noticeable affects on overall community service levels and/or stakeholders
- Complies with Regulations and/or Standards</t>
    </r>
    <r>
      <rPr>
        <vertAlign val="superscript"/>
        <sz val="10"/>
        <color theme="1"/>
        <rFont val="Calibri"/>
        <family val="2"/>
        <scheme val="minor"/>
      </rPr>
      <t>3</t>
    </r>
    <r>
      <rPr>
        <sz val="10"/>
        <color theme="1"/>
        <rFont val="Calibri"/>
        <family val="2"/>
        <scheme val="minor"/>
      </rPr>
      <t xml:space="preserve"> with possibly some "grandfathering" where permitted by Regulation for certain standards.
 - A few desirable elements may be missing, but all required elements are present. 
 - Technology is industry standard
 - Resource consumption: 91% to 100% of baseline efficiency</t>
    </r>
  </si>
  <si>
    <r>
      <t xml:space="preserve"> - Just meets/essentially satisfies the current minimum community service level requirements with possibly occasional or minor constraints, and/or some inefficiencies and ineffectiveness present.
 - Just meets minimum current  design and/or safety requirements possibly with some added monitoring, extra controls or maintenance.
 - Operational problems may occur more frequently.
 - There may be some minor affects to community service levels and/or stakeholders
 - Meets essential Regulations and/or Standards</t>
    </r>
    <r>
      <rPr>
        <vertAlign val="superscript"/>
        <sz val="10"/>
        <color theme="1"/>
        <rFont val="Calibri"/>
        <family val="2"/>
        <scheme val="minor"/>
      </rPr>
      <t>3</t>
    </r>
    <r>
      <rPr>
        <sz val="10"/>
        <color theme="1"/>
        <rFont val="Calibri"/>
        <family val="2"/>
        <scheme val="minor"/>
      </rPr>
      <t xml:space="preserve"> with "grandfathering"  where permitted by Regulation for certain standards.
 - A few desirable elements and one or two required elements are missing. 
- Technology is adequate but may not be efficient.
 - Resource consumption: 76 to 90% of baseline efficiency</t>
    </r>
  </si>
  <si>
    <r>
      <t xml:space="preserve"> - A limited ability to meet current minimum community service level requirements with performance frequently below minimum service and efficiency requirements.
 - Does not fully meet minimum current design and/or safety requirements in whole or in part. Significant monitoring, extra controls or maintenance actions may be required to maintain community services.
 - Significant operational problems are evident and occur frequently with perceivable and possibly moderate affects to community services
 - May not meet or partially meets essential Regulations and/or Standards</t>
    </r>
    <r>
      <rPr>
        <vertAlign val="superscript"/>
        <sz val="10"/>
        <color theme="1"/>
        <rFont val="Calibri"/>
        <family val="2"/>
        <scheme val="minor"/>
      </rPr>
      <t>3</t>
    </r>
    <r>
      <rPr>
        <sz val="10"/>
        <color theme="1"/>
        <rFont val="Calibri"/>
        <family val="2"/>
        <scheme val="minor"/>
      </rPr>
      <t xml:space="preserve"> which may not be permitted "grandfathering" by Regulation or are unsafe or impractical to continue "grandfathering"
 - Several desirable elements and one or two required elements are missing. 
 - Technology is nearing obsolescence. May be inefficient, prone to breakdown with no vendor support or original equipment manufacturer parts available.
 - Resource consumption: 51 to 75% of baseline efficiency</t>
    </r>
  </si>
  <si>
    <r>
      <t xml:space="preserve"> - Ability to meet current minimum community service level requirements is deficient and unsustainable with performance significantly and continuously below minimum service and efficiency requirements.
 - Does not most or all  meet minimum current design and/or safety requirements in whole.  Monitoring,  extra controls or maintenance actions are not practical or feasible to maintain community services.
 - Operational problems are serious and ongoing and affecting community services.
 -  Does not meet essential or critical Regulations and/or Standards</t>
    </r>
    <r>
      <rPr>
        <vertAlign val="superscript"/>
        <sz val="10"/>
        <rFont val="Calibri"/>
        <family val="2"/>
        <scheme val="minor"/>
      </rPr>
      <t>3</t>
    </r>
    <r>
      <rPr>
        <sz val="10"/>
        <rFont val="Calibri"/>
        <family val="2"/>
        <scheme val="minor"/>
      </rPr>
      <t>, and "grandfathering" cannot be permitted either by Regulation or due to safety or practical concerns.
 - Many desirable and several required elements are missing. 
 - Technology is obsolete and/or non-functional and replacement parts may be unavailable
 - Resource consumption: Less than 50% of baseline efficiency</t>
    </r>
  </si>
  <si>
    <t>Exceeds or fully meets performance requirements.
No affect to services</t>
  </si>
  <si>
    <t>Meets performance requirements.
No affect to services</t>
  </si>
  <si>
    <t>Just meets performance requirements with some limitations
Minor or no perceivable affects to services.</t>
  </si>
  <si>
    <t xml:space="preserve"> - Fully meets or exceeds the minimum emergency or service safeguard requirements for back-up systems, spare capacity, alternative supply or system/asset security.
 - Maximum protection or security from acts of vandalism, trespassing, theft, assault or terrorism. </t>
  </si>
  <si>
    <t xml:space="preserve"> - Meets the minimum emergency or service safeguard requirements for back-up systems, spare capacity, alternative supply or system/asset security.
 - Adequate protection or security from acts of vandalism, trespassing, theft, assault or terrorism. </t>
  </si>
  <si>
    <t xml:space="preserve"> - Provides acceptable but limited emergency or service safeguard requirements for back-up systems, spare capacity, alternative supply or system/asset security. 
 - Reasonable but limited protection or security from acts of vandalism, trespassing, theft, assault or terrorism.</t>
  </si>
  <si>
    <t xml:space="preserve"> -  Provides partial but inadequate emergency or service safeguard requirements for back-up systems, spare capacity, alternative supply or system/asset security.
 - Partial protection or security from acts of vandalism, trespassing, theft, assault or terrorism.</t>
  </si>
  <si>
    <t xml:space="preserve"> - Provides marginal or no emergency or service safeguard requirements for back-up systems, spare capacity, alternative supply or system/asset security.
 - Marginal or no protection or security from acts of vandalism, trespassing, theft, assault or terrorism.</t>
  </si>
  <si>
    <t xml:space="preserve"> - Assets are fully resilient to environmental stresses; e.g. impacts from wind, fire, flooding, excessive rainfall/snowfall etc..
 - Fully meets climate change mitigation requirements.</t>
  </si>
  <si>
    <t xml:space="preserve"> - Assets are adequately resilient to environmental stresses; e.g. impacts from wind, fire, flooding, excessive rainfall/snowfall etc..
 - Meets almost all climate change mitigation requirements.
</t>
  </si>
  <si>
    <t xml:space="preserve"> - Assets are resilient with some limitations to environmental stresses; e.g. impacts from wind, fire, flooding, excessive rainfall/snowfall etc..
 - Provides acceptable but limited protections from climate change.
</t>
  </si>
  <si>
    <t xml:space="preserve"> - Asset resiliency to environmental stresses is partially lacking; e.g. impacts from wind, fire, flooding, excessive rainfall/snowfall etc..
 - Provides partial but inadequate protections from climate change.
</t>
  </si>
  <si>
    <t xml:space="preserve"> - Asset resiliency to environmental stresses is mostly or completely lacking; e.g. impacts from wind, fire, flooding, excessive rainfall/snowfall etc..
 - Provides marginal or no protections from climate change
</t>
  </si>
  <si>
    <t>To what extent the assets are resilient to environmental stresses; e.g. impacts from wind, fire, flooding, excessive rainfall/snowfall etc..</t>
  </si>
  <si>
    <t>To what extent the assets are resilient to climate change.</t>
  </si>
  <si>
    <t xml:space="preserve"> - Climate change adaptation measures are in place.</t>
  </si>
  <si>
    <t xml:space="preserve"> - Adequate protection from storms per municipal design requirements or with 5-year return periods (per O.Reg 588/17); whichever is greater
 - Adequate erosion protection
 - Climate change adaptation measures are in place</t>
  </si>
  <si>
    <t xml:space="preserve"> - Sufficient span and elevation to accommodate a 100-year or regional storm event 
 - Adequate embankment and watercourse protection to protect the structure during high flows 
 - Climate change adaptation measures are in place</t>
  </si>
  <si>
    <t xml:space="preserve"> - Adequate capacity to limit roadway flooding during major storm events per MOE Stormwater Planning and Design Manual
 - Climate change adaptation measures are in place</t>
  </si>
  <si>
    <r>
      <rPr>
        <b/>
        <sz val="11"/>
        <color theme="1"/>
        <rFont val="Calibri"/>
        <family val="2"/>
        <scheme val="minor"/>
      </rPr>
      <t>Street Lights</t>
    </r>
    <r>
      <rPr>
        <sz val="11"/>
        <color theme="1"/>
        <rFont val="Calibri"/>
        <family val="2"/>
        <scheme val="minor"/>
      </rPr>
      <t xml:space="preserve">
 - Adequate resiliency against high winds including protection from downed trees
</t>
    </r>
    <r>
      <rPr>
        <b/>
        <sz val="11"/>
        <color theme="1"/>
        <rFont val="Calibri"/>
        <family val="2"/>
        <scheme val="minor"/>
      </rPr>
      <t>Sidewalks and Multi-use Trails</t>
    </r>
    <r>
      <rPr>
        <sz val="11"/>
        <color theme="1"/>
        <rFont val="Calibri"/>
        <family val="2"/>
        <scheme val="minor"/>
      </rPr>
      <t xml:space="preserve">
 - Adequate protection of sidewalk surfaces (not located in floodplains) from 5-year and/or municipal design storm events (whichever is greater)
 - Climate change adaptation measures are in place
</t>
    </r>
    <r>
      <rPr>
        <b/>
        <sz val="11"/>
        <color theme="1"/>
        <rFont val="Calibri"/>
        <family val="2"/>
        <scheme val="minor"/>
      </rPr>
      <t>Retaining Walls</t>
    </r>
    <r>
      <rPr>
        <sz val="11"/>
        <color theme="1"/>
        <rFont val="Calibri"/>
        <family val="2"/>
        <scheme val="minor"/>
      </rPr>
      <t xml:space="preserve">
 - The design is resilient from undermining or erosion due to runoff from major storm events
 - Climate change adaptation measures are in place
</t>
    </r>
    <r>
      <rPr>
        <b/>
        <sz val="11"/>
        <color theme="1"/>
        <rFont val="Calibri"/>
        <family val="2"/>
        <scheme val="minor"/>
      </rPr>
      <t>Ditches</t>
    </r>
    <r>
      <rPr>
        <sz val="11"/>
        <color theme="1"/>
        <rFont val="Calibri"/>
        <family val="2"/>
        <scheme val="minor"/>
      </rPr>
      <t xml:space="preserve">
 - Adequate capacity to limit roadway flooding during major storm events per MOE Stormwater Planning and Design Manual
 - Climate change adaptation measures are in place
</t>
    </r>
  </si>
  <si>
    <t>Level of back-up capacity/units to maintain critical systems and services during emergency conditions.</t>
  </si>
  <si>
    <t>Availability of alternative sources for emergency service provision</t>
  </si>
  <si>
    <t>To what extent the assets are secure from acts of vandalism, trespassing, theft, assault or terrorism.</t>
  </si>
  <si>
    <t xml:space="preserve">To what extent are the assets resilient to the affects of climate change. </t>
  </si>
  <si>
    <t>ALOS Categories</t>
  </si>
  <si>
    <t>Predominant Community Service Outcomes</t>
  </si>
  <si>
    <t>Health &amp; Safety</t>
  </si>
  <si>
    <t>Reliability</t>
  </si>
  <si>
    <t>Quality</t>
  </si>
  <si>
    <t>Quantity</t>
  </si>
  <si>
    <t>Efficiency</t>
  </si>
  <si>
    <t xml:space="preserve">Accessibility </t>
  </si>
  <si>
    <t>Physical state of the asset measured by condition rating systems (PCI, BCI, FCI, PACP, Number of Breaks, Very Good to Very Poor etc.)</t>
  </si>
  <si>
    <t>X</t>
  </si>
  <si>
    <t xml:space="preserve"> - Efficiency and effectiveness of service delivery
 - Ability to meet minimum current design and/or safety requirements
 - Level of operational problems experienced and whether they affect community services.
 -  Compliance with current Regulations and/or Standards (including the level of "grandfathering")
 -  Whether all required elements are present.
 - Relevance and effectiveness of technology
 - Efficiency of resource consumption </t>
  </si>
  <si>
    <t xml:space="preserve"> - To what degree minimum service requirements are maintained/protected with back-up systems, spare capacity or alternative supply.
 - To what extent the assets are secure from acts of vandalism, trespassing, theft, assault or terrorism.</t>
  </si>
  <si>
    <t xml:space="preserve">Environmental Resiliency </t>
  </si>
  <si>
    <t xml:space="preserve"> - To what extent the assets are resilient to environmental stresses; e.g. impacts from wind, fire, flooding, excessive rainfall/snowfall etc..
 - To what extent are the assets resilient to the affects of climate change.
</t>
  </si>
  <si>
    <t>LCB pavements: PCI = 70</t>
  </si>
  <si>
    <t>Gravel Surfaces = "Good"</t>
  </si>
  <si>
    <t xml:space="preserve"> - Other</t>
  </si>
  <si>
    <t>If additional rows or columns are required to be added, the sheet needs to be "Unprotected". When adding Rows, copy the row and paste between two criteria's by clicking "Insert Copied Row". This will allow formulas to be copied and pasted. There is no password to Unprotect the sheet.</t>
  </si>
  <si>
    <t xml:space="preserve"> - To what extent the assets are resilient to climate change.</t>
  </si>
  <si>
    <r>
      <t>Asset Classes/Types</t>
    </r>
    <r>
      <rPr>
        <b/>
        <vertAlign val="superscript"/>
        <sz val="11"/>
        <color theme="1"/>
        <rFont val="Calibri"/>
        <family val="2"/>
        <scheme val="minor"/>
      </rPr>
      <t>7</t>
    </r>
  </si>
  <si>
    <r>
      <t>Weightings based on importance to ALOS</t>
    </r>
    <r>
      <rPr>
        <b/>
        <vertAlign val="superscript"/>
        <sz val="11"/>
        <color theme="1"/>
        <rFont val="Calibri"/>
        <family val="2"/>
        <scheme val="minor"/>
      </rPr>
      <t>4, 5</t>
    </r>
    <r>
      <rPr>
        <b/>
        <sz val="11"/>
        <color theme="1"/>
        <rFont val="Calibri"/>
        <family val="2"/>
        <scheme val="minor"/>
      </rPr>
      <t xml:space="preserve">
(Optional)</t>
    </r>
  </si>
  <si>
    <r>
      <t>Consider the level of conformance to MTO design manuals and standards, applicable municipal standards and Provincial regulations for Operational Functionality, Capacity to Meet Demands and Environmental Resiliency in the context of the</t>
    </r>
    <r>
      <rPr>
        <b/>
        <sz val="11"/>
        <color theme="1"/>
        <rFont val="Calibri"/>
        <family val="2"/>
        <scheme val="minor"/>
      </rPr>
      <t xml:space="preserve"> General Performance Ratings (Tab 5)</t>
    </r>
    <r>
      <rPr>
        <sz val="11"/>
        <color theme="1"/>
        <rFont val="Calibri"/>
        <family val="2"/>
        <scheme val="minor"/>
      </rPr>
      <t>.</t>
    </r>
  </si>
  <si>
    <t>ALOS Performance Weightings</t>
  </si>
  <si>
    <r>
      <t xml:space="preserve">If weightings are to be applied, they must be applied to </t>
    </r>
    <r>
      <rPr>
        <b/>
        <u/>
        <sz val="11"/>
        <color theme="1"/>
        <rFont val="Calibri"/>
        <family val="2"/>
        <scheme val="minor"/>
      </rPr>
      <t>ALL</t>
    </r>
    <r>
      <rPr>
        <sz val="11"/>
        <color theme="1"/>
        <rFont val="Calibri"/>
        <family val="2"/>
        <scheme val="minor"/>
      </rPr>
      <t xml:space="preserve"> the asset performance ratings.</t>
    </r>
  </si>
  <si>
    <t>7.</t>
  </si>
  <si>
    <t>This worksheet should be applied once for each Asset Class and replicated as often as necessary to evaluate each of the Asset Classes.</t>
  </si>
  <si>
    <r>
      <t>Asset Types</t>
    </r>
    <r>
      <rPr>
        <b/>
        <vertAlign val="superscript"/>
        <sz val="11"/>
        <color theme="1"/>
        <rFont val="Calibri"/>
        <family val="2"/>
        <scheme val="minor"/>
      </rPr>
      <t>6</t>
    </r>
  </si>
  <si>
    <r>
      <t>Weightings based on importance to ALOS</t>
    </r>
    <r>
      <rPr>
        <b/>
        <vertAlign val="superscript"/>
        <sz val="11"/>
        <color theme="1"/>
        <rFont val="Calibri"/>
        <family val="2"/>
        <scheme val="minor"/>
      </rPr>
      <t>2, 3</t>
    </r>
    <r>
      <rPr>
        <b/>
        <sz val="11"/>
        <color theme="1"/>
        <rFont val="Calibri"/>
        <family val="2"/>
        <scheme val="minor"/>
      </rPr>
      <t xml:space="preserve">
(Optional)</t>
    </r>
  </si>
  <si>
    <r>
      <t xml:space="preserve"> Asset Ratings for each ALOS</t>
    </r>
    <r>
      <rPr>
        <b/>
        <vertAlign val="superscript"/>
        <sz val="11"/>
        <color theme="1"/>
        <rFont val="Calibri"/>
        <family val="2"/>
        <scheme val="minor"/>
      </rPr>
      <t>4</t>
    </r>
  </si>
  <si>
    <t xml:space="preserve">2. </t>
  </si>
  <si>
    <t xml:space="preserve">3. </t>
  </si>
  <si>
    <t>ALOS Performance Ratings</t>
  </si>
  <si>
    <r>
      <t xml:space="preserve">This worksheet should be applied once for each asset type and replicated as often as necessary </t>
    </r>
    <r>
      <rPr>
        <b/>
        <u/>
        <sz val="11"/>
        <color theme="1"/>
        <rFont val="Calibri"/>
        <family val="2"/>
        <scheme val="minor"/>
      </rPr>
      <t>or</t>
    </r>
    <r>
      <rPr>
        <sz val="11"/>
        <color theme="1"/>
        <rFont val="Calibri"/>
        <family val="2"/>
        <scheme val="minor"/>
      </rPr>
      <t xml:space="preserve"> additional columns can be added for each additional asset in the Asset Class (formulas will be required to be copied over).</t>
    </r>
  </si>
  <si>
    <r>
      <t xml:space="preserve"> Asset Name</t>
    </r>
    <r>
      <rPr>
        <b/>
        <vertAlign val="superscript"/>
        <sz val="11"/>
        <color theme="1"/>
        <rFont val="Calibri"/>
        <family val="2"/>
        <scheme val="minor"/>
      </rPr>
      <t>6</t>
    </r>
  </si>
  <si>
    <r>
      <t>Performance Critera</t>
    </r>
    <r>
      <rPr>
        <b/>
        <vertAlign val="superscript"/>
        <sz val="11"/>
        <color theme="1"/>
        <rFont val="Calibri"/>
        <family val="2"/>
        <scheme val="minor"/>
      </rPr>
      <t>1</t>
    </r>
  </si>
  <si>
    <r>
      <t>Weightings based on importance to ALOS</t>
    </r>
    <r>
      <rPr>
        <b/>
        <vertAlign val="superscript"/>
        <sz val="11"/>
        <color theme="1"/>
        <rFont val="Calibri"/>
        <family val="2"/>
        <scheme val="minor"/>
      </rPr>
      <t>2,</t>
    </r>
    <r>
      <rPr>
        <b/>
        <sz val="11"/>
        <color theme="1"/>
        <rFont val="Calibri"/>
        <family val="2"/>
        <scheme val="minor"/>
      </rPr>
      <t xml:space="preserve"> </t>
    </r>
    <r>
      <rPr>
        <b/>
        <vertAlign val="superscript"/>
        <sz val="11"/>
        <color theme="1"/>
        <rFont val="Calibri"/>
        <family val="2"/>
        <scheme val="minor"/>
      </rPr>
      <t>3</t>
    </r>
    <r>
      <rPr>
        <b/>
        <sz val="11"/>
        <color theme="1"/>
        <rFont val="Calibri"/>
        <family val="2"/>
        <scheme val="minor"/>
      </rPr>
      <t xml:space="preserve">
(Optional)</t>
    </r>
  </si>
  <si>
    <r>
      <rPr>
        <sz val="11"/>
        <color theme="1"/>
        <rFont val="Calibri"/>
        <family val="2"/>
        <scheme val="minor"/>
      </rPr>
      <t xml:space="preserve">Consider the level of conformance to Operational Functionality, Capacity to Meet Demands, Operational Resiliency and Environmental Resiliency in the context of the </t>
    </r>
    <r>
      <rPr>
        <b/>
        <sz val="11"/>
        <color theme="1"/>
        <rFont val="Calibri"/>
        <family val="2"/>
        <scheme val="minor"/>
      </rPr>
      <t>General Performance Ratings (Tab 5).</t>
    </r>
  </si>
  <si>
    <t>AMONTario Asset Level of Service Framework</t>
  </si>
  <si>
    <t>Condition Levels of Service (Tab 4)</t>
  </si>
  <si>
    <t>Performance Levels of Service (Tabs 5-9)</t>
  </si>
  <si>
    <t>ALOS Measures</t>
  </si>
  <si>
    <t>Corresponding Likelihood of Failure Measures</t>
  </si>
  <si>
    <t>PCI, BCI, FCI, PACP, General Ratings (“Very Good” to “Very Poor”), Maximum Age, etc.</t>
  </si>
  <si>
    <t>Risk Ratings</t>
  </si>
  <si>
    <t>Estimated Timeframe</t>
  </si>
  <si>
    <t>% LoF</t>
  </si>
  <si>
    <t>ALOS Rating</t>
  </si>
  <si>
    <t>Very Unlikely</t>
  </si>
  <si>
    <t>&gt;20 yrs.</t>
  </si>
  <si>
    <t>&lt;10%</t>
  </si>
  <si>
    <t>Unlikely</t>
  </si>
  <si>
    <t>11-20 yrs.</t>
  </si>
  <si>
    <t>10%-30%</t>
  </si>
  <si>
    <t>Possible</t>
  </si>
  <si>
    <t>6-10 yrs.</t>
  </si>
  <si>
    <t>30%-60%</t>
  </si>
  <si>
    <t>Likely</t>
  </si>
  <si>
    <t>1-5 yrs.</t>
  </si>
  <si>
    <t>60%-90%</t>
  </si>
  <si>
    <t>Very Likely or Certain</t>
  </si>
  <si>
    <t>&lt;1 yr.</t>
  </si>
  <si>
    <t>&gt;90%</t>
  </si>
  <si>
    <r>
      <t>1.</t>
    </r>
    <r>
      <rPr>
        <sz val="7"/>
        <color theme="1"/>
        <rFont val="Times New Roman"/>
        <family val="1"/>
      </rPr>
      <t xml:space="preserve"> </t>
    </r>
    <r>
      <rPr>
        <sz val="11"/>
        <color rgb="FF000000"/>
        <rFont val="Calibri"/>
        <family val="2"/>
        <scheme val="minor"/>
      </rPr>
      <t>Operational Functionality
2. Capacity to Meet Demands
3. Operational Resiliency
4. Environmental Resiliency</t>
    </r>
  </si>
  <si>
    <t>General Description</t>
  </si>
  <si>
    <t>ALOS Rating - Operational Functionality</t>
  </si>
  <si>
    <t>ALOS Rating - Capacity to Meet Demands</t>
  </si>
  <si>
    <t>ALOS Rating - Environmental Resiliency</t>
  </si>
  <si>
    <t>Asset Name</t>
  </si>
  <si>
    <t>This worksheet can be used to evaluate up to four assets within the same Asset Class and the sheet can be replicated to evaluate additional assets.</t>
  </si>
  <si>
    <t>General ALOS Measurement Criteria</t>
  </si>
  <si>
    <t>2 HCB Pavement - Collector Roads
&gt;1,000 AADT</t>
  </si>
  <si>
    <t>2 HCB Pavement - Local Roads
&lt;1,000 AADT</t>
  </si>
  <si>
    <t>2 LCB Pavement - Local Roads
&lt;1,000,AADT</t>
  </si>
  <si>
    <t>2 HCB Pavement - Arterial Roads
&gt;2,000 to &lt;10,000,AADT</t>
  </si>
  <si>
    <t>PCI &gt;74
Good to Very Good</t>
  </si>
  <si>
    <t>PCI = 56 - 74
Fair to Good</t>
  </si>
  <si>
    <r>
      <t xml:space="preserve">PCI = 50 - 55 </t>
    </r>
    <r>
      <rPr>
        <sz val="10"/>
        <color rgb="FFC00000"/>
        <rFont val="Calibri"/>
        <family val="2"/>
        <scheme val="minor"/>
      </rPr>
      <t xml:space="preserve">
</t>
    </r>
    <r>
      <rPr>
        <sz val="10"/>
        <color theme="1"/>
        <rFont val="Calibri"/>
        <family val="2"/>
        <scheme val="minor"/>
      </rPr>
      <t xml:space="preserve">Poor </t>
    </r>
  </si>
  <si>
    <t>PCI &lt;50 
Very Poor to Failed</t>
  </si>
  <si>
    <t>PCI &lt;45 
Very Poor to Failed</t>
  </si>
  <si>
    <r>
      <t xml:space="preserve">PCI = 45 - 50 </t>
    </r>
    <r>
      <rPr>
        <sz val="10"/>
        <color rgb="FFC00000"/>
        <rFont val="Calibri"/>
        <family val="2"/>
        <scheme val="minor"/>
      </rPr>
      <t xml:space="preserve">
</t>
    </r>
    <r>
      <rPr>
        <sz val="10"/>
        <color theme="1"/>
        <rFont val="Calibri"/>
        <family val="2"/>
        <scheme val="minor"/>
      </rPr>
      <t>Poor</t>
    </r>
  </si>
  <si>
    <t>PCI = 51 - 69
Fair to Good</t>
  </si>
  <si>
    <t xml:space="preserve">PCI = 65 - 90
Good to Very Good
</t>
  </si>
  <si>
    <t xml:space="preserve">PCI = 46 - 64
Fair to Good
</t>
  </si>
  <si>
    <t>PCI &lt;40
Very Poor to Failed</t>
  </si>
  <si>
    <t>PCI = 40 - 45
Poor</t>
  </si>
  <si>
    <t xml:space="preserve">PCI &gt;85
Good to Very Good
</t>
  </si>
  <si>
    <t>PCI = 45 - 54
Poor to Fair</t>
  </si>
  <si>
    <t>PCI &lt;45
Very Poor to Failed</t>
  </si>
  <si>
    <t>PCI &gt;85
Good to Very Good</t>
  </si>
  <si>
    <t>PCI = 40 - 49
Poor to Fair</t>
  </si>
  <si>
    <t xml:space="preserve">PCI &lt;40
Very Poor to Failed
</t>
  </si>
  <si>
    <t xml:space="preserve">PCI = 55- 85
Fair to Good
</t>
  </si>
  <si>
    <t>PCI = 50 - 85
Fair to Good</t>
  </si>
  <si>
    <t>Fair to Good
 PCI = 36 - 74
Soft spots =16% - 20%</t>
  </si>
  <si>
    <t>Poor
PCI = 25 - 35
Soft spots =21% - 25%</t>
  </si>
  <si>
    <t>Very Poor to Failed
PCI &lt;25 
Soft spots &gt;25%</t>
  </si>
  <si>
    <t xml:space="preserve">2 Lift High Class Bituminous 
(2 HCB) Pavement - Arterial Roads
&gt;2,000 to &lt; 10,000 AADT
All roadside types
</t>
  </si>
  <si>
    <r>
      <t xml:space="preserve">PCI &gt;74
Good to Very Good
</t>
    </r>
    <r>
      <rPr>
        <sz val="10"/>
        <color theme="1"/>
        <rFont val="Calibri"/>
        <family val="2"/>
        <scheme val="minor"/>
      </rPr>
      <t>Crack sealing and micro surfacing.</t>
    </r>
  </si>
  <si>
    <r>
      <rPr>
        <b/>
        <sz val="10"/>
        <color theme="1"/>
        <rFont val="Calibri"/>
        <family val="2"/>
        <scheme val="minor"/>
      </rPr>
      <t xml:space="preserve">PCI &lt;50
 Very Poor to Failed
</t>
    </r>
    <r>
      <rPr>
        <sz val="10"/>
        <color theme="1"/>
        <rFont val="Calibri"/>
        <family val="2"/>
        <scheme val="minor"/>
      </rPr>
      <t>Full reconstruction of the base and pavement</t>
    </r>
  </si>
  <si>
    <t xml:space="preserve">2 Lift High Class Bituminous 
(2 HCB) Pavement - Collector Roads
&gt;1,000 AADT
All roadside types
</t>
  </si>
  <si>
    <r>
      <rPr>
        <b/>
        <sz val="10"/>
        <color theme="1"/>
        <rFont val="Calibri"/>
        <family val="2"/>
        <scheme val="minor"/>
      </rPr>
      <t xml:space="preserve">PCI &lt;45 
 Very Poor to Failed
</t>
    </r>
    <r>
      <rPr>
        <sz val="10"/>
        <color theme="1"/>
        <rFont val="Calibri"/>
        <family val="2"/>
        <scheme val="minor"/>
      </rPr>
      <t>Full reconstruction of the base and pavement</t>
    </r>
  </si>
  <si>
    <t xml:space="preserve">2 Lift High Class Bituminous 
(2 HCB) Pavement - Local Roads
&lt;1,000 AADT
All roadside types
</t>
  </si>
  <si>
    <r>
      <t xml:space="preserve">PCI = 65 - 90
Good to Very Good
</t>
    </r>
    <r>
      <rPr>
        <sz val="10"/>
        <color theme="1"/>
        <rFont val="Calibri"/>
        <family val="2"/>
        <scheme val="minor"/>
      </rPr>
      <t>Crack sealing and micro surfacing.</t>
    </r>
  </si>
  <si>
    <r>
      <rPr>
        <b/>
        <sz val="10"/>
        <color theme="1"/>
        <rFont val="Calibri"/>
        <family val="2"/>
        <scheme val="minor"/>
      </rPr>
      <t xml:space="preserve">PCI &lt;40
Very Poor to Failed
</t>
    </r>
    <r>
      <rPr>
        <sz val="10"/>
        <color theme="1"/>
        <rFont val="Calibri"/>
        <family val="2"/>
        <scheme val="minor"/>
      </rPr>
      <t xml:space="preserve">
Full reconstruction of the base and pavement
</t>
    </r>
  </si>
  <si>
    <t xml:space="preserve">2 Lift Low Class Bituminous 
(2 LCB) Pavement - Collector Roads
&gt;1,000 AADT
All roadside types
</t>
  </si>
  <si>
    <r>
      <t>PCI &lt;45</t>
    </r>
    <r>
      <rPr>
        <sz val="10"/>
        <color theme="1"/>
        <rFont val="Calibri"/>
        <family val="2"/>
        <scheme val="minor"/>
      </rPr>
      <t xml:space="preserve">
</t>
    </r>
    <r>
      <rPr>
        <b/>
        <sz val="10"/>
        <color theme="1"/>
        <rFont val="Calibri"/>
        <family val="2"/>
        <scheme val="minor"/>
      </rPr>
      <t>Very Poor to Failed</t>
    </r>
    <r>
      <rPr>
        <sz val="10"/>
        <color theme="1"/>
        <rFont val="Calibri"/>
        <family val="2"/>
        <scheme val="minor"/>
      </rPr>
      <t xml:space="preserve">
</t>
    </r>
    <r>
      <rPr>
        <b/>
        <sz val="10"/>
        <color theme="1"/>
        <rFont val="Calibri"/>
        <family val="2"/>
        <scheme val="minor"/>
      </rPr>
      <t xml:space="preserve">
</t>
    </r>
    <r>
      <rPr>
        <sz val="10"/>
        <color theme="1"/>
        <rFont val="Calibri"/>
        <family val="2"/>
        <scheme val="minor"/>
      </rPr>
      <t>Full reconstruction of the base and pavement</t>
    </r>
  </si>
  <si>
    <t xml:space="preserve">2 Lift Low Class Bituminous 
(2 LCB) Pavement - Local Roads
&lt;1,000 AADT
All roadside types
</t>
  </si>
  <si>
    <r>
      <t xml:space="preserve">PCI &gt;85
Good to Very Good
</t>
    </r>
    <r>
      <rPr>
        <sz val="10"/>
        <color theme="1"/>
        <rFont val="Calibri"/>
        <family val="2"/>
        <scheme val="minor"/>
      </rPr>
      <t>Slurry seals.</t>
    </r>
    <r>
      <rPr>
        <b/>
        <sz val="10"/>
        <color theme="1"/>
        <rFont val="Calibri"/>
        <family val="2"/>
        <scheme val="minor"/>
      </rPr>
      <t xml:space="preserve">
</t>
    </r>
  </si>
  <si>
    <r>
      <t xml:space="preserve">PCI &lt;40
Very Poor to Failed
</t>
    </r>
    <r>
      <rPr>
        <sz val="10"/>
        <color theme="1"/>
        <rFont val="Calibri"/>
        <family val="2"/>
        <scheme val="minor"/>
      </rPr>
      <t xml:space="preserve">
Full reconstruction of the base and pavement</t>
    </r>
  </si>
  <si>
    <r>
      <rPr>
        <b/>
        <sz val="10"/>
        <color theme="1"/>
        <rFont val="Calibri"/>
        <family val="2"/>
        <scheme val="minor"/>
      </rPr>
      <t>Fair to Good</t>
    </r>
    <r>
      <rPr>
        <sz val="10"/>
        <color theme="1"/>
        <rFont val="Calibri"/>
        <family val="2"/>
        <scheme val="minor"/>
      </rPr>
      <t xml:space="preserve">
</t>
    </r>
    <r>
      <rPr>
        <b/>
        <sz val="10"/>
        <color theme="1"/>
        <rFont val="Calibri"/>
        <family val="2"/>
        <scheme val="minor"/>
      </rPr>
      <t xml:space="preserve"> PCI = 36 - 74</t>
    </r>
    <r>
      <rPr>
        <sz val="10"/>
        <color theme="1"/>
        <rFont val="Calibri"/>
        <family val="2"/>
        <scheme val="minor"/>
      </rPr>
      <t xml:space="preserve">
Soft spots =16% - 20%
Double lift (150mm) reapplication and spot repairs to restore surface to a good or very good condition</t>
    </r>
  </si>
  <si>
    <r>
      <rPr>
        <b/>
        <sz val="10"/>
        <color theme="1"/>
        <rFont val="Calibri"/>
        <family val="2"/>
        <scheme val="minor"/>
      </rPr>
      <t xml:space="preserve">Poor
PCI = 25 - 35
</t>
    </r>
    <r>
      <rPr>
        <sz val="10"/>
        <color theme="1"/>
        <rFont val="Calibri"/>
        <family val="2"/>
        <scheme val="minor"/>
      </rPr>
      <t xml:space="preserve">
Soft spots =21% - 25%
Partial to full reconstruction.
</t>
    </r>
  </si>
  <si>
    <r>
      <t>Very Poor to Failed</t>
    </r>
    <r>
      <rPr>
        <sz val="10"/>
        <color theme="1"/>
        <rFont val="Calibri"/>
        <family val="2"/>
        <scheme val="minor"/>
      </rPr>
      <t xml:space="preserve">
</t>
    </r>
    <r>
      <rPr>
        <b/>
        <sz val="10"/>
        <color theme="1"/>
        <rFont val="Calibri"/>
        <family val="2"/>
        <scheme val="minor"/>
      </rPr>
      <t>PCI &lt;25</t>
    </r>
    <r>
      <rPr>
        <sz val="10"/>
        <color theme="1"/>
        <rFont val="Calibri"/>
        <family val="2"/>
        <scheme val="minor"/>
      </rPr>
      <t xml:space="preserve">
Soft spots &gt;25%
Full Reconstruction</t>
    </r>
    <r>
      <rPr>
        <b/>
        <sz val="10"/>
        <color theme="1"/>
        <rFont val="Calibri"/>
        <family val="2"/>
        <scheme val="minor"/>
      </rPr>
      <t>.</t>
    </r>
  </si>
  <si>
    <r>
      <t xml:space="preserve">"Fair"
</t>
    </r>
    <r>
      <rPr>
        <sz val="10"/>
        <color theme="1"/>
        <rFont val="Calibri"/>
        <family val="2"/>
        <scheme val="minor"/>
      </rPr>
      <t xml:space="preserve">Some deterioration, but structurally sound and functionally adequate,
</t>
    </r>
    <r>
      <rPr>
        <b/>
        <i/>
        <sz val="10"/>
        <color theme="1"/>
        <rFont val="Calibri"/>
        <family val="2"/>
        <scheme val="minor"/>
      </rPr>
      <t>AND</t>
    </r>
    <r>
      <rPr>
        <i/>
        <sz val="10"/>
        <color theme="1"/>
        <rFont val="Calibri"/>
        <family val="2"/>
        <scheme val="minor"/>
      </rPr>
      <t xml:space="preserve">
When using either age-based or inspection-based estimates, the estimated RUSL 6 -10 years</t>
    </r>
  </si>
  <si>
    <r>
      <rPr>
        <sz val="10"/>
        <rFont val="Calibri"/>
        <family val="2"/>
        <scheme val="minor"/>
      </rPr>
      <t xml:space="preserve">The road surface condition ratings, ranges, treatments and life cycle strategies as outlined are general and intended for strategic analysis and capital planning  of resurfacing and reconstruction needs/projects and to assess the state of the infrastructure.  </t>
    </r>
    <r>
      <rPr>
        <sz val="10"/>
        <color theme="1"/>
        <rFont val="Calibri"/>
        <family val="2"/>
        <scheme val="minor"/>
      </rPr>
      <t xml:space="preserve">
The road surface condition ratings, ranges, treatment options and life cycle strategies can vary by municipality and by road sections within the municipality according to road design, traffic volumes and loads, road side environment, underlying base conditions, the natural environment and soil conditions. Staff should review and adjust where necessary the condition and life cycle parameters to suit their municipality's typical pavement life cycle conditions and strategies.
Likelihood of Failure is an estimate of when the pavement and underlying base are no longer structurally adaquate to support traffic volume and load design capacities due to wear and require full reconstruction to restore the road to meet orginal design requirements.  Decisions on the type and extent of reconstruction is made on a case by case basis. 
See Tab A for MTO pavement condition ratings and trigger points.
With the  exception of gravel surfaces, O.Reg 588/17 requires the use of Pavement Condition Index (PCI) for reporting of current and desired ALOS targets for roads/pavement assets. 
</t>
    </r>
  </si>
  <si>
    <r>
      <rPr>
        <b/>
        <sz val="10"/>
        <color theme="1"/>
        <rFont val="Calibri"/>
        <family val="2"/>
        <scheme val="minor"/>
      </rPr>
      <t>PCI = 50 - 55</t>
    </r>
    <r>
      <rPr>
        <b/>
        <sz val="10"/>
        <color rgb="FFC00000"/>
        <rFont val="Calibri"/>
        <family val="2"/>
        <scheme val="minor"/>
      </rPr>
      <t xml:space="preserve">
</t>
    </r>
    <r>
      <rPr>
        <b/>
        <sz val="10"/>
        <color theme="1"/>
        <rFont val="Calibri"/>
        <family val="2"/>
        <scheme val="minor"/>
      </rPr>
      <t xml:space="preserve">Poor
</t>
    </r>
    <r>
      <rPr>
        <sz val="10"/>
        <color theme="1"/>
        <rFont val="Calibri"/>
        <family val="2"/>
        <scheme val="minor"/>
      </rPr>
      <t xml:space="preserve">
From a double lift resurfacing and base spot repairs up to a full reconstruction of the base and pavement depending on PCI and underlying conditions.</t>
    </r>
  </si>
  <si>
    <r>
      <rPr>
        <b/>
        <sz val="10"/>
        <color theme="1"/>
        <rFont val="Calibri"/>
        <family val="2"/>
        <scheme val="minor"/>
      </rPr>
      <t>PCI =  45 - 50</t>
    </r>
    <r>
      <rPr>
        <b/>
        <sz val="10"/>
        <color rgb="FFC00000"/>
        <rFont val="Calibri"/>
        <family val="2"/>
        <scheme val="minor"/>
      </rPr>
      <t xml:space="preserve">
</t>
    </r>
    <r>
      <rPr>
        <b/>
        <sz val="10"/>
        <color theme="1"/>
        <rFont val="Calibri"/>
        <family val="2"/>
        <scheme val="minor"/>
      </rPr>
      <t xml:space="preserve">Poor
</t>
    </r>
    <r>
      <rPr>
        <sz val="10"/>
        <color theme="1"/>
        <rFont val="Calibri"/>
        <family val="2"/>
        <scheme val="minor"/>
      </rPr>
      <t xml:space="preserve">
From a double lift resurfacing and base spot repairs up to a full reconstruction of the base and pavement depending on PCI and underlying conditions.</t>
    </r>
  </si>
  <si>
    <r>
      <rPr>
        <b/>
        <sz val="10"/>
        <color theme="1"/>
        <rFont val="Calibri"/>
        <family val="2"/>
        <scheme val="minor"/>
      </rPr>
      <t xml:space="preserve">PCI = 55 - 85
Fair to Good
</t>
    </r>
    <r>
      <rPr>
        <sz val="10"/>
        <color theme="1"/>
        <rFont val="Calibri"/>
        <family val="2"/>
        <scheme val="minor"/>
      </rPr>
      <t xml:space="preserve">
From a single to double lift surface treatment with some base spot repairs depending on PCI and underlying conditions.</t>
    </r>
  </si>
  <si>
    <r>
      <rPr>
        <b/>
        <sz val="10"/>
        <color theme="1"/>
        <rFont val="Calibri"/>
        <family val="2"/>
        <scheme val="minor"/>
      </rPr>
      <t xml:space="preserve">PCI = 50 - 85
Fair to Good
</t>
    </r>
    <r>
      <rPr>
        <sz val="10"/>
        <color theme="1"/>
        <rFont val="Calibri"/>
        <family val="2"/>
        <scheme val="minor"/>
      </rPr>
      <t xml:space="preserve">
From a single to double lift surface treatment with some base spot repairs depending on PCI and underlying conditions.
</t>
    </r>
  </si>
  <si>
    <r>
      <rPr>
        <b/>
        <sz val="10"/>
        <color theme="1"/>
        <rFont val="Calibri"/>
        <family val="2"/>
        <scheme val="minor"/>
      </rPr>
      <t xml:space="preserve">PCI = 45 - 54
Poor to Fair
</t>
    </r>
    <r>
      <rPr>
        <sz val="10"/>
        <color theme="1"/>
        <rFont val="Calibri"/>
        <family val="2"/>
        <scheme val="minor"/>
      </rPr>
      <t>From a double lift surface treatment and spot repairs up to a full reconstruction of the base and pavement depending on PCI and underlying conditions.</t>
    </r>
  </si>
  <si>
    <r>
      <t xml:space="preserve">PCI = 40 - 49
Poor to Fair
</t>
    </r>
    <r>
      <rPr>
        <sz val="10"/>
        <color theme="1"/>
        <rFont val="Calibri"/>
        <family val="2"/>
        <scheme val="minor"/>
      </rPr>
      <t xml:space="preserve">
From a double lift surface treatment and spot repairs up to a full reconstruction of the base and pavement depending on PCI and underlying conditions.</t>
    </r>
  </si>
  <si>
    <r>
      <rPr>
        <b/>
        <sz val="10"/>
        <color theme="1"/>
        <rFont val="Calibri"/>
        <family val="2"/>
        <scheme val="minor"/>
      </rPr>
      <t xml:space="preserve">PCI = 40 - 45
Poor
</t>
    </r>
    <r>
      <rPr>
        <sz val="10"/>
        <color theme="1"/>
        <rFont val="Calibri"/>
        <family val="2"/>
        <scheme val="minor"/>
      </rPr>
      <t xml:space="preserve">
From a double lift resurfacing and base spot repairs up to a full reconstruction of the base and pavement depending on PCI and underlying conditions.</t>
    </r>
  </si>
  <si>
    <r>
      <t xml:space="preserve">PCI = 46 - 64
Fair to Good
</t>
    </r>
    <r>
      <rPr>
        <sz val="10"/>
        <color theme="1"/>
        <rFont val="Calibri"/>
        <family val="2"/>
        <scheme val="minor"/>
      </rPr>
      <t>From a single lift resurfacing and base spot  repairs up to a major overlay or a partial reconstruction depending on PCI and underlying conditions.</t>
    </r>
  </si>
  <si>
    <r>
      <t xml:space="preserve">PCI = 51 - 69
Fair to Good
</t>
    </r>
    <r>
      <rPr>
        <sz val="10"/>
        <color theme="1"/>
        <rFont val="Calibri"/>
        <family val="2"/>
        <scheme val="minor"/>
      </rPr>
      <t>From a single lift resurfacing and base spot  repairs up to a major overlay or a partial reconstruction depending on PCI and underlying conditions.</t>
    </r>
  </si>
  <si>
    <r>
      <t xml:space="preserve">PCI = 56 - 74
Fair to Good
</t>
    </r>
    <r>
      <rPr>
        <sz val="10"/>
        <color theme="1"/>
        <rFont val="Calibri"/>
        <family val="2"/>
        <scheme val="minor"/>
      </rPr>
      <t>From a single lift resurfacing and base spot  repairs up to a major overlay or a partial reconstruction depending on PCI and underlying conditions.</t>
    </r>
  </si>
  <si>
    <r>
      <t xml:space="preserve">PCI &gt;85
Good to Very Good
</t>
    </r>
    <r>
      <rPr>
        <sz val="10"/>
        <color theme="1"/>
        <rFont val="Calibri"/>
        <family val="2"/>
        <scheme val="minor"/>
      </rPr>
      <t>Slurry seals</t>
    </r>
    <r>
      <rPr>
        <b/>
        <sz val="10"/>
        <color theme="1"/>
        <rFont val="Calibri"/>
        <family val="2"/>
        <scheme val="minor"/>
      </rPr>
      <t xml:space="preserve">
</t>
    </r>
  </si>
  <si>
    <r>
      <rPr>
        <sz val="10"/>
        <color theme="1"/>
        <rFont val="Calibri"/>
        <family val="2"/>
        <scheme val="minor"/>
      </rPr>
      <t xml:space="preserve">A minimum target PCI of between </t>
    </r>
    <r>
      <rPr>
        <b/>
        <sz val="10"/>
        <color theme="1"/>
        <rFont val="Calibri"/>
        <family val="2"/>
        <scheme val="minor"/>
      </rPr>
      <t xml:space="preserve">70 and 75 </t>
    </r>
    <r>
      <rPr>
        <sz val="10"/>
        <color theme="1"/>
        <rFont val="Calibri"/>
        <family val="2"/>
        <scheme val="minor"/>
      </rPr>
      <t>should be selected for HCB Arterial Road Pavement (depending traffic, road base and soil conditions) such that a satisfactory driving surface is maintained and cost effective rehabilitaive strategies can be planned and implemented to defer the likelihood of pavement and base failure to beyond 10 years (See 'Additional Notes').  Other factors influencing this proposed Asset Level of Service Target include:
 -  a high importance to community services
 - a moderate to significant risk liability (health and safety, financial cost, municipal reputation)
 - the potential complexities and additional time necessary to plan and design the replacement or rehabilitation of the road (say &gt;5 years)
 -   the significant financial value which requires extra time to accumulate necessary financing for potential full replacement, reconstruction or rehabilitation (say &gt;5 years)
 - the ability to use pavement rehabilitation strategies when possible and feasible to extend asset life and defer reconstruction costs are more cost effective than allowing the pavement to become too worn or dysfunctional to make such strategies practical
 - increasing operating costs as the pavement deteriorates</t>
    </r>
  </si>
  <si>
    <r>
      <t xml:space="preserve">A minimum target PCI of </t>
    </r>
    <r>
      <rPr>
        <b/>
        <sz val="10"/>
        <color theme="1"/>
        <rFont val="Calibri"/>
        <family val="2"/>
        <scheme val="minor"/>
      </rPr>
      <t xml:space="preserve">70 </t>
    </r>
    <r>
      <rPr>
        <sz val="10"/>
        <color theme="1"/>
        <rFont val="Calibri"/>
        <family val="2"/>
        <scheme val="minor"/>
      </rPr>
      <t xml:space="preserve"> should be selected for HCB Collector Road Pavement (depending traffic, road base and soil conditions) such that a satisfactory driving surface is maintained and cost effective rehabilitaive strategies can be planned and implemented to defer the likelihood of pavement and base failure to beyond 10 years (See 'Additional Notes').  Other factors influencing this proposed Asset Level of Service Target include:
 -  a high importance to community services
 - a moderate to significant risk liability (health and safety, financial cost, municipal reputation)
 - the potential complexities and additional time necessary to plan and design the replacement or rehabilitation of the road (say &gt;5 years)
 -   the significant financial value which requires extra time to accumulate necessary financing for potential full replacement, reconstruction or rehabilitation (say &gt;5 years)
 - the ability to use pavement rehabilitation strategies when possible of feasible to extend asset life and defer reconstruction costs are more cost effective than allowing the pavement to become too worn or dysfunctional to make such strategies practical
 - increasing operating costs as the pavement deteriorates</t>
    </r>
  </si>
  <si>
    <r>
      <rPr>
        <sz val="10"/>
        <color theme="1"/>
        <rFont val="Calibri"/>
        <family val="2"/>
        <scheme val="minor"/>
      </rPr>
      <t>A minimum target PCI of between</t>
    </r>
    <r>
      <rPr>
        <b/>
        <sz val="10"/>
        <color theme="1"/>
        <rFont val="Calibri"/>
        <family val="2"/>
        <scheme val="minor"/>
      </rPr>
      <t xml:space="preserve"> 65 and 70 </t>
    </r>
    <r>
      <rPr>
        <sz val="10"/>
        <color theme="1"/>
        <rFont val="Calibri"/>
        <family val="2"/>
        <scheme val="minor"/>
      </rPr>
      <t>should be selected for HCB Local Road Pavement (depending traffic, road base and soil conditions) such that a satisfactory driving surface is maintained and cost effective rehabilitaive strategies can be planned and implemented to defer the likelihood of pavement and base failure to beyond 10 years (See 'Additional Notes').  Other factors influencing this proposed Asset Level of Service Target include:
 -  a high importance to community services
 - a moderate to significant risk liability (health and safety, financial cost, municipal reputation)
 - the potential complexities and additional time necessary to plan and design the replacement or rehabilitation of the road (say &gt;5 years)
 -   the significant financial value which requires extra time to accumulate necessary financing for potential full replacement, reconstruction or rehabilitation (say &gt;5 years)
 - the ability to use pavement rehabilitation strategies when possible of feasible to extend asset life and defer reconstruction costs are more cost effective than allowing the pavement to become too worn or dysfunctional to make such strategies practical
 - increasing operating costs as the pavement deteriorates</t>
    </r>
    <r>
      <rPr>
        <b/>
        <sz val="10"/>
        <color theme="1"/>
        <rFont val="Calibri"/>
        <family val="2"/>
        <scheme val="minor"/>
      </rPr>
      <t xml:space="preserve">
</t>
    </r>
  </si>
  <si>
    <r>
      <t xml:space="preserve">A minimum target PCI of between </t>
    </r>
    <r>
      <rPr>
        <b/>
        <sz val="10"/>
        <color theme="1"/>
        <rFont val="Calibri"/>
        <family val="2"/>
        <scheme val="minor"/>
      </rPr>
      <t>70 and 85</t>
    </r>
    <r>
      <rPr>
        <sz val="10"/>
        <color theme="1"/>
        <rFont val="Calibri"/>
        <family val="2"/>
        <scheme val="minor"/>
      </rPr>
      <t xml:space="preserve"> should be selected for LCB Collector Road Pavement (depending traffic, road base and soil conditions) such that a satisfactory driving surface is maintained and cost effective rehabilitaive strategies can be planned and implemented to defer the likelihood of pavement and base failure to beyond 10 years (See 'Additional Notes').  Other factors influencing this proposed Asset Level of Service Target include:
 -  a high importance to community services
 - a moderate to significant risk liability (health and safety, financial cost, municipal reputation)
 - the potential complexities and additional time necessary to plan and design the replacement or rehabilitation of the road (say &gt;5 years)
 -   the significant financial value which requires extra time to accumulate necessary financing for potential full replacement, reconstruction or rehabilitation (say &gt;5 years)
 - the ability to use pavement rehabilitation strategies when possible of feasible to extend asset life and defer reconstruction costs are more cost effective than allowing the pavement to become too worn or dysfunctional to make such strategies practical (e.g. the abbility to apply a single lift surface treatments at approximately 5 - 7 years where underlying conditions permit)
 - increasing operating costs as the pavement deteriorates</t>
    </r>
  </si>
  <si>
    <r>
      <t xml:space="preserve">A minimum target PCI of between </t>
    </r>
    <r>
      <rPr>
        <b/>
        <sz val="10"/>
        <color theme="1"/>
        <rFont val="Calibri"/>
        <family val="2"/>
        <scheme val="minor"/>
      </rPr>
      <t>70 and 85</t>
    </r>
    <r>
      <rPr>
        <sz val="10"/>
        <color theme="1"/>
        <rFont val="Calibri"/>
        <family val="2"/>
        <scheme val="minor"/>
      </rPr>
      <t xml:space="preserve"> should be selected for LCB Local Road Pavement (depending traffic, road base and soil conditions) such that a satisfactory driving surface is maintained and cost effective rehabilitaive strategies can be planned and implemented to defer the likelihood of pavement and base failure to beyond 10 years (See 'Additional Notes').  Other factors influencing this proposed Asset Level of Service Target include:
 -  a high importance to community services
 - a moderate to significant risk liability (health and safety, financial cost, municipal reputation)
 - the potential complexities and additional time necessary to plan and design the replacement or rehabilitation of the road (say &gt;5 years)
 -   the significant financial value which requires extra time to accumulate necessary financing for potential full replacement, reconstruction or rehabilitation (say &gt;5 years)
 - the ability to use pavement rehabilitation strategies when possible of feasible to extend asset life and defer reconstruction costs are more cost effective than allowing the pavement to become too worn or dysfunctional to make such strategies practical (e.g. the ability to apply a single lift surface treatments at approximately 6- 7 years where underlying conditions permit)
 - increasing operating costs as the pavement deteriorates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</si>
</sst>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00000"/>
    <numFmt numFmtId="165" formatCode="_(&quot;$&quot;* #,##0.00_);_(&quot;$&quot;* \(#,##0.00\);_(&quot;$&quot;* &quot;-&quot;??_);_(@_)"/>
    <numFmt numFmtId="166" formatCode="0.0%"/>
  </numFmts>
  <fonts count="4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0"/>
      <name val="Calibri"/>
      <family val="2"/>
      <scheme val="minor"/>
    </font>
    <font>
      <b/>
      <vertAlign val="superscript"/>
      <sz val="12"/>
      <color theme="0"/>
      <name val="Calibri"/>
      <family val="2"/>
      <scheme val="minor"/>
    </font>
    <font>
      <b/>
      <sz val="11"/>
      <name val="Calibri"/>
      <family val="2"/>
      <scheme val="minor"/>
    </font>
    <font>
      <b/>
      <sz val="12"/>
      <color theme="1"/>
      <name val="Calibri"/>
      <family val="2"/>
      <scheme val="minor"/>
    </font>
    <font>
      <sz val="10"/>
      <color theme="1"/>
      <name val="Calibri"/>
      <family val="2"/>
      <scheme val="minor"/>
    </font>
    <font>
      <vertAlign val="superscript"/>
      <sz val="10"/>
      <color theme="1"/>
      <name val="Calibri"/>
      <family val="2"/>
      <scheme val="minor"/>
    </font>
    <font>
      <sz val="10"/>
      <name val="Calibri"/>
      <family val="2"/>
      <scheme val="minor"/>
    </font>
    <font>
      <vertAlign val="superscript"/>
      <sz val="10"/>
      <name val="Calibri"/>
      <family val="2"/>
      <scheme val="minor"/>
    </font>
    <font>
      <b/>
      <vertAlign val="superscript"/>
      <sz val="11"/>
      <color theme="0"/>
      <name val="Calibri"/>
      <family val="2"/>
      <scheme val="minor"/>
    </font>
    <font>
      <sz val="11"/>
      <name val="Calibri"/>
      <family val="2"/>
      <scheme val="minor"/>
    </font>
    <font>
      <b/>
      <i/>
      <sz val="10"/>
      <color theme="1"/>
      <name val="Calibri"/>
      <family val="2"/>
      <scheme val="minor"/>
    </font>
    <font>
      <b/>
      <vertAlign val="superscript"/>
      <sz val="11"/>
      <color theme="1"/>
      <name val="Calibri"/>
      <family val="2"/>
      <scheme val="minor"/>
    </font>
    <font>
      <b/>
      <sz val="14"/>
      <color theme="1"/>
      <name val="Calibri"/>
      <family val="2"/>
      <scheme val="minor"/>
    </font>
    <font>
      <b/>
      <sz val="14"/>
      <color theme="0"/>
      <name val="Calibri"/>
      <family val="2"/>
      <scheme val="minor"/>
    </font>
    <font>
      <b/>
      <sz val="9"/>
      <color indexed="81"/>
      <name val="Tahoma"/>
      <family val="2"/>
    </font>
    <font>
      <sz val="9"/>
      <color indexed="81"/>
      <name val="Tahoma"/>
      <family val="2"/>
    </font>
    <font>
      <b/>
      <sz val="10"/>
      <color theme="1"/>
      <name val="Calibri"/>
      <family val="2"/>
      <scheme val="minor"/>
    </font>
    <font>
      <b/>
      <sz val="10"/>
      <color rgb="FFC00000"/>
      <name val="Calibri"/>
      <family val="2"/>
      <scheme val="minor"/>
    </font>
    <font>
      <i/>
      <sz val="10"/>
      <color theme="1"/>
      <name val="Calibri"/>
      <family val="2"/>
      <scheme val="minor"/>
    </font>
    <font>
      <u/>
      <sz val="10"/>
      <color theme="1"/>
      <name val="Calibri"/>
      <family val="2"/>
      <scheme val="minor"/>
    </font>
    <font>
      <b/>
      <sz val="10"/>
      <name val="Calibri"/>
      <family val="2"/>
      <scheme val="minor"/>
    </font>
    <font>
      <i/>
      <sz val="10"/>
      <name val="Calibri"/>
      <family val="2"/>
      <scheme val="minor"/>
    </font>
    <font>
      <b/>
      <i/>
      <sz val="10"/>
      <name val="Calibri"/>
      <family val="2"/>
      <scheme val="minor"/>
    </font>
    <font>
      <sz val="11"/>
      <color theme="0"/>
      <name val="Calibri"/>
      <family val="2"/>
      <scheme val="minor"/>
    </font>
    <font>
      <sz val="12"/>
      <color theme="1"/>
      <name val="Calibri"/>
      <family val="2"/>
      <scheme val="minor"/>
    </font>
    <font>
      <sz val="12"/>
      <color theme="0"/>
      <name val="Calibri"/>
      <family val="2"/>
      <scheme val="minor"/>
    </font>
    <font>
      <vertAlign val="superscript"/>
      <sz val="11"/>
      <color theme="1"/>
      <name val="Calibri"/>
      <family val="2"/>
      <scheme val="minor"/>
    </font>
    <font>
      <sz val="11"/>
      <color rgb="FFFF0000"/>
      <name val="Calibri"/>
      <family val="2"/>
      <scheme val="minor"/>
    </font>
    <font>
      <sz val="10"/>
      <color rgb="FFC00000"/>
      <name val="Calibri"/>
      <family val="2"/>
      <scheme val="minor"/>
    </font>
    <font>
      <sz val="12"/>
      <name val="Calibri"/>
      <family val="2"/>
      <scheme val="minor"/>
    </font>
    <font>
      <sz val="20"/>
      <color theme="1"/>
      <name val="Calibri"/>
      <family val="2"/>
      <scheme val="minor"/>
    </font>
    <font>
      <b/>
      <u/>
      <sz val="11"/>
      <color theme="1"/>
      <name val="Calibri"/>
      <family val="2"/>
      <scheme val="minor"/>
    </font>
    <font>
      <b/>
      <sz val="18"/>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sz val="7"/>
      <color theme="1"/>
      <name val="Times New Roman"/>
      <family val="1"/>
    </font>
  </fonts>
  <fills count="18">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theme="7" tint="0.79998168889431442"/>
        <bgColor indexed="64"/>
      </patternFill>
    </fill>
    <fill>
      <patternFill patternType="solid">
        <fgColor rgb="FFFFF2CC"/>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D9E2F3"/>
        <bgColor indexed="64"/>
      </patternFill>
    </fill>
    <fill>
      <patternFill patternType="solid">
        <fgColor theme="4" tint="-0.249977111117893"/>
        <bgColor indexed="64"/>
      </patternFill>
    </fill>
  </fills>
  <borders count="88">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style="medium">
        <color rgb="FF000000"/>
      </top>
      <bottom style="medium">
        <color rgb="FF292828"/>
      </bottom>
      <diagonal/>
    </border>
    <border>
      <left style="medium">
        <color indexed="64"/>
      </left>
      <right/>
      <top style="medium">
        <color indexed="64"/>
      </top>
      <bottom/>
      <diagonal/>
    </border>
    <border>
      <left style="medium">
        <color rgb="FF000000"/>
      </left>
      <right/>
      <top/>
      <bottom style="medium">
        <color rgb="FF292828"/>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666666"/>
      </left>
      <right style="medium">
        <color rgb="FF666666"/>
      </right>
      <top/>
      <bottom/>
      <diagonal/>
    </border>
    <border>
      <left style="medium">
        <color rgb="FF666666"/>
      </left>
      <right/>
      <top style="medium">
        <color rgb="FF000000"/>
      </top>
      <bottom/>
      <diagonal/>
    </border>
    <border>
      <left/>
      <right/>
      <top style="medium">
        <color rgb="FF000000"/>
      </top>
      <bottom/>
      <diagonal/>
    </border>
    <border>
      <left/>
      <right style="medium">
        <color rgb="FF666666"/>
      </right>
      <top style="medium">
        <color rgb="FF000000"/>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619">
    <xf numFmtId="0" fontId="0" fillId="0" borderId="0" xfId="0"/>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left" vertical="center" wrapText="1"/>
    </xf>
    <xf numFmtId="0" fontId="3" fillId="0" borderId="6"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left"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lef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3" fillId="2" borderId="17" xfId="0" applyFont="1" applyFill="1" applyBorder="1" applyAlignment="1">
      <alignment horizontal="center" vertical="center" wrapText="1"/>
    </xf>
    <xf numFmtId="0" fontId="0" fillId="0" borderId="19" xfId="0" applyBorder="1" applyAlignment="1">
      <alignment vertical="center" wrapText="1"/>
    </xf>
    <xf numFmtId="0" fontId="0" fillId="0" borderId="0" xfId="0" applyAlignment="1">
      <alignment horizontal="center" vertical="center" wrapText="1"/>
    </xf>
    <xf numFmtId="0" fontId="6" fillId="2" borderId="5" xfId="0" applyFont="1" applyFill="1" applyBorder="1" applyAlignment="1">
      <alignment horizontal="center" vertical="center" textRotation="90" wrapText="1"/>
    </xf>
    <xf numFmtId="0" fontId="3" fillId="4"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3" fillId="2" borderId="23" xfId="0" applyFont="1" applyFill="1" applyBorder="1" applyAlignment="1">
      <alignment horizontal="center" vertical="center" textRotation="90"/>
    </xf>
    <xf numFmtId="0" fontId="8" fillId="9" borderId="18" xfId="0" applyFont="1" applyFill="1" applyBorder="1" applyAlignment="1">
      <alignment horizontal="left" vertical="top" wrapText="1"/>
    </xf>
    <xf numFmtId="0" fontId="8" fillId="9" borderId="24" xfId="0" applyFont="1" applyFill="1" applyBorder="1" applyAlignment="1">
      <alignment horizontal="left" vertical="top" wrapText="1"/>
    </xf>
    <xf numFmtId="0" fontId="8" fillId="9" borderId="25" xfId="0" applyFont="1" applyFill="1" applyBorder="1" applyAlignment="1">
      <alignment horizontal="left" vertical="top" wrapText="1"/>
    </xf>
    <xf numFmtId="0" fontId="10" fillId="9" borderId="2" xfId="0" applyFont="1" applyFill="1" applyBorder="1" applyAlignment="1">
      <alignment vertical="top" wrapText="1"/>
    </xf>
    <xf numFmtId="0" fontId="3" fillId="2" borderId="5" xfId="0" applyFont="1" applyFill="1" applyBorder="1" applyAlignment="1">
      <alignment horizontal="center" vertical="center" textRotation="90" wrapText="1"/>
    </xf>
    <xf numFmtId="0" fontId="8" fillId="9" borderId="3" xfId="0" applyFont="1" applyFill="1" applyBorder="1" applyAlignment="1">
      <alignment horizontal="left" vertical="top" wrapText="1"/>
    </xf>
    <xf numFmtId="0" fontId="8" fillId="9" borderId="26" xfId="0" applyFont="1" applyFill="1" applyBorder="1" applyAlignment="1">
      <alignment horizontal="left" vertical="top" wrapText="1"/>
    </xf>
    <xf numFmtId="0" fontId="10" fillId="9" borderId="4" xfId="0" applyFont="1" applyFill="1" applyBorder="1" applyAlignment="1">
      <alignment vertical="top" wrapText="1"/>
    </xf>
    <xf numFmtId="0" fontId="8" fillId="9" borderId="27" xfId="0" applyFont="1" applyFill="1" applyBorder="1" applyAlignment="1">
      <alignment horizontal="left" vertical="top" wrapText="1"/>
    </xf>
    <xf numFmtId="0" fontId="8" fillId="10" borderId="26" xfId="0" applyFont="1" applyFill="1" applyBorder="1" applyAlignment="1">
      <alignment horizontal="left" vertical="top" wrapText="1"/>
    </xf>
    <xf numFmtId="0" fontId="8" fillId="9" borderId="22" xfId="0" applyFont="1" applyFill="1" applyBorder="1" applyAlignment="1">
      <alignment horizontal="left" vertical="top" wrapText="1"/>
    </xf>
    <xf numFmtId="0" fontId="8" fillId="9" borderId="28" xfId="0" applyFont="1" applyFill="1" applyBorder="1" applyAlignment="1">
      <alignment horizontal="left" vertical="top" wrapText="1"/>
    </xf>
    <xf numFmtId="0" fontId="8" fillId="10" borderId="24" xfId="0" applyFont="1" applyFill="1" applyBorder="1" applyAlignment="1">
      <alignment horizontal="left" vertical="top" wrapText="1"/>
    </xf>
    <xf numFmtId="0" fontId="10" fillId="9" borderId="28" xfId="0" applyFont="1" applyFill="1" applyBorder="1" applyAlignment="1">
      <alignment horizontal="left" vertical="top" wrapText="1"/>
    </xf>
    <xf numFmtId="0" fontId="8" fillId="0" borderId="0" xfId="0" applyFont="1" applyAlignment="1">
      <alignment vertical="center" wrapText="1"/>
    </xf>
    <xf numFmtId="0" fontId="0" fillId="0" borderId="0" xfId="0" quotePrefix="1" applyAlignment="1">
      <alignment horizontal="right" vertical="top"/>
    </xf>
    <xf numFmtId="0" fontId="8" fillId="0" borderId="0" xfId="0" applyFont="1" applyAlignment="1">
      <alignment vertical="center"/>
    </xf>
    <xf numFmtId="0" fontId="0" fillId="0" borderId="0" xfId="0" quotePrefix="1" applyAlignment="1">
      <alignment horizontal="right"/>
    </xf>
    <xf numFmtId="0" fontId="0" fillId="0" borderId="0" xfId="0" quotePrefix="1" applyAlignment="1">
      <alignment horizontal="center" vertical="center" wrapText="1"/>
    </xf>
    <xf numFmtId="0" fontId="8" fillId="0" borderId="0" xfId="0" applyFont="1" applyAlignment="1">
      <alignment horizontal="center"/>
    </xf>
    <xf numFmtId="0" fontId="0" fillId="11" borderId="0" xfId="0" quotePrefix="1" applyFill="1" applyAlignment="1">
      <alignment horizontal="center" vertical="center" wrapText="1"/>
    </xf>
    <xf numFmtId="0" fontId="0" fillId="11" borderId="0" xfId="0" applyFill="1" applyAlignment="1">
      <alignment horizontal="center" vertical="center" wrapText="1"/>
    </xf>
    <xf numFmtId="0" fontId="0" fillId="12" borderId="0" xfId="0" applyFill="1" applyAlignment="1">
      <alignment horizontal="center" vertical="center" wrapText="1"/>
    </xf>
    <xf numFmtId="16" fontId="0" fillId="11" borderId="0" xfId="0" quotePrefix="1" applyNumberFormat="1" applyFill="1" applyAlignment="1">
      <alignment horizontal="center" vertical="center" wrapText="1"/>
    </xf>
    <xf numFmtId="0" fontId="2" fillId="3" borderId="5" xfId="0" applyFont="1" applyFill="1" applyBorder="1" applyAlignment="1">
      <alignment horizontal="center" vertical="center" wrapText="1"/>
    </xf>
    <xf numFmtId="0" fontId="2" fillId="3" borderId="5" xfId="0" applyFont="1" applyFill="1" applyBorder="1" applyAlignment="1">
      <alignment horizontal="center" vertical="center" textRotation="90" wrapText="1"/>
    </xf>
    <xf numFmtId="0" fontId="3" fillId="2" borderId="25" xfId="0" applyFont="1" applyFill="1" applyBorder="1" applyAlignment="1">
      <alignment horizontal="center" vertical="center" textRotation="90" wrapText="1"/>
    </xf>
    <xf numFmtId="0" fontId="13" fillId="9" borderId="10" xfId="0" applyFont="1" applyFill="1" applyBorder="1" applyAlignment="1">
      <alignment vertical="top" wrapText="1"/>
    </xf>
    <xf numFmtId="0" fontId="3" fillId="2" borderId="12" xfId="0" applyFont="1" applyFill="1" applyBorder="1" applyAlignment="1">
      <alignment horizontal="center" vertical="center" textRotation="90" wrapText="1"/>
    </xf>
    <xf numFmtId="0" fontId="13" fillId="9" borderId="33" xfId="0" applyFont="1" applyFill="1" applyBorder="1" applyAlignment="1">
      <alignment horizontal="left" vertical="top" wrapText="1"/>
    </xf>
    <xf numFmtId="0" fontId="3" fillId="2" borderId="15" xfId="0" applyFont="1" applyFill="1" applyBorder="1" applyAlignment="1">
      <alignment horizontal="center" vertical="center" textRotation="90" wrapText="1"/>
    </xf>
    <xf numFmtId="0" fontId="0" fillId="9" borderId="16" xfId="0" applyFill="1" applyBorder="1" applyAlignment="1">
      <alignment vertical="top" wrapText="1"/>
    </xf>
    <xf numFmtId="0" fontId="3" fillId="2" borderId="36" xfId="0" applyFont="1" applyFill="1" applyBorder="1" applyAlignment="1">
      <alignment horizontal="center" vertical="center" textRotation="90" wrapText="1"/>
    </xf>
    <xf numFmtId="0" fontId="0" fillId="9" borderId="33" xfId="0" applyFill="1" applyBorder="1" applyAlignment="1">
      <alignment vertical="top" wrapText="1"/>
    </xf>
    <xf numFmtId="0" fontId="3" fillId="2" borderId="37" xfId="0" applyFont="1" applyFill="1" applyBorder="1" applyAlignment="1">
      <alignment horizontal="center" vertical="center" textRotation="90" wrapText="1"/>
    </xf>
    <xf numFmtId="0" fontId="0" fillId="9" borderId="10" xfId="0" applyFill="1" applyBorder="1" applyAlignment="1">
      <alignment vertical="top" wrapText="1"/>
    </xf>
    <xf numFmtId="0" fontId="0" fillId="9" borderId="13" xfId="0" applyFill="1" applyBorder="1" applyAlignment="1">
      <alignment vertical="top" wrapText="1"/>
    </xf>
    <xf numFmtId="0" fontId="3" fillId="2" borderId="39" xfId="0" applyFont="1" applyFill="1" applyBorder="1" applyAlignment="1">
      <alignment horizontal="center" vertical="center" textRotation="90" wrapText="1"/>
    </xf>
    <xf numFmtId="0" fontId="8" fillId="0" borderId="0" xfId="0" applyFont="1" applyAlignment="1">
      <alignment horizontal="center" vertical="center" textRotation="90" wrapText="1"/>
    </xf>
    <xf numFmtId="0" fontId="8" fillId="0" borderId="0" xfId="0" applyFont="1" applyAlignment="1">
      <alignment horizontal="right" vertical="top"/>
    </xf>
    <xf numFmtId="0" fontId="8" fillId="0" borderId="0" xfId="0" quotePrefix="1" applyFont="1" applyAlignment="1">
      <alignment horizontal="right" vertical="top"/>
    </xf>
    <xf numFmtId="0" fontId="0" fillId="0" borderId="0" xfId="0" applyAlignment="1">
      <alignment horizontal="center" vertical="center" textRotation="90"/>
    </xf>
    <xf numFmtId="0" fontId="0" fillId="0" borderId="44" xfId="0" applyBorder="1" applyAlignment="1">
      <alignment horizontal="center" vertical="center"/>
    </xf>
    <xf numFmtId="0" fontId="0" fillId="0" borderId="48"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top"/>
    </xf>
    <xf numFmtId="0" fontId="3" fillId="2" borderId="18" xfId="0" applyFont="1" applyFill="1" applyBorder="1" applyAlignment="1">
      <alignment horizontal="center"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16" xfId="0" applyBorder="1" applyAlignment="1">
      <alignment vertical="center" wrapText="1"/>
    </xf>
    <xf numFmtId="0" fontId="0" fillId="0" borderId="33" xfId="0" applyBorder="1" applyAlignment="1">
      <alignment vertical="center" wrapText="1"/>
    </xf>
    <xf numFmtId="0" fontId="16" fillId="4" borderId="18" xfId="0" applyFont="1" applyFill="1" applyBorder="1" applyAlignment="1">
      <alignment horizontal="center" vertical="center"/>
    </xf>
    <xf numFmtId="0" fontId="16" fillId="5" borderId="1" xfId="0" applyFont="1" applyFill="1" applyBorder="1" applyAlignment="1">
      <alignment horizontal="center" vertical="center"/>
    </xf>
    <xf numFmtId="0" fontId="16" fillId="6" borderId="1" xfId="0" applyFont="1" applyFill="1" applyBorder="1" applyAlignment="1">
      <alignment horizontal="center" vertical="center"/>
    </xf>
    <xf numFmtId="0" fontId="16" fillId="7" borderId="1" xfId="0" applyFont="1" applyFill="1" applyBorder="1" applyAlignment="1">
      <alignment horizontal="center" vertical="center"/>
    </xf>
    <xf numFmtId="0" fontId="17" fillId="8" borderId="2" xfId="0" applyFont="1" applyFill="1" applyBorder="1" applyAlignment="1">
      <alignment horizontal="center" vertical="center"/>
    </xf>
    <xf numFmtId="0" fontId="8" fillId="15" borderId="43" xfId="0" applyFont="1" applyFill="1" applyBorder="1" applyAlignment="1">
      <alignment horizontal="center" vertical="center" wrapText="1"/>
    </xf>
    <xf numFmtId="0" fontId="8" fillId="15" borderId="49" xfId="0" applyFont="1" applyFill="1" applyBorder="1" applyAlignment="1">
      <alignment horizontal="center" vertical="center" wrapText="1"/>
    </xf>
    <xf numFmtId="0" fontId="0" fillId="15" borderId="51" xfId="0" applyFill="1" applyBorder="1" applyAlignment="1">
      <alignment horizontal="center" vertical="center"/>
    </xf>
    <xf numFmtId="0" fontId="0" fillId="15" borderId="36" xfId="0" applyFill="1" applyBorder="1" applyAlignment="1">
      <alignment horizontal="center" vertical="center"/>
    </xf>
    <xf numFmtId="0" fontId="0" fillId="15" borderId="33" xfId="0" applyFill="1" applyBorder="1" applyAlignment="1">
      <alignment horizontal="center" vertical="center"/>
    </xf>
    <xf numFmtId="0" fontId="8" fillId="15" borderId="0" xfId="0" applyFont="1" applyFill="1" applyAlignment="1">
      <alignment horizontal="center" vertical="center" wrapText="1"/>
    </xf>
    <xf numFmtId="0" fontId="8" fillId="15" borderId="45" xfId="0" applyFont="1" applyFill="1" applyBorder="1" applyAlignment="1">
      <alignment horizontal="center" vertical="center" wrapText="1"/>
    </xf>
    <xf numFmtId="0" fontId="0" fillId="15" borderId="52" xfId="0" applyFill="1" applyBorder="1" applyAlignment="1">
      <alignment horizontal="center" vertical="center"/>
    </xf>
    <xf numFmtId="0" fontId="0" fillId="15" borderId="47" xfId="0" applyFill="1" applyBorder="1" applyAlignment="1">
      <alignment horizontal="center" vertical="center"/>
    </xf>
    <xf numFmtId="0" fontId="0" fillId="15" borderId="38" xfId="0" applyFill="1" applyBorder="1" applyAlignment="1">
      <alignment horizontal="center" vertical="center"/>
    </xf>
    <xf numFmtId="0" fontId="8" fillId="9" borderId="53" xfId="0" applyFont="1" applyFill="1" applyBorder="1" applyAlignment="1" applyProtection="1">
      <alignment horizontal="center" vertical="center" wrapText="1"/>
      <protection locked="0"/>
    </xf>
    <xf numFmtId="0" fontId="8" fillId="9" borderId="49" xfId="0" applyFont="1" applyFill="1" applyBorder="1" applyAlignment="1" applyProtection="1">
      <alignment horizontal="center" vertical="center" wrapText="1"/>
      <protection locked="0"/>
    </xf>
    <xf numFmtId="0" fontId="0" fillId="9" borderId="51" xfId="0" applyFill="1" applyBorder="1" applyAlignment="1">
      <alignment horizontal="center" vertical="center"/>
    </xf>
    <xf numFmtId="0" fontId="0" fillId="9" borderId="36" xfId="0" applyFill="1" applyBorder="1" applyAlignment="1">
      <alignment horizontal="center" vertical="center"/>
    </xf>
    <xf numFmtId="0" fontId="0" fillId="9" borderId="33" xfId="0" applyFill="1" applyBorder="1" applyAlignment="1">
      <alignment horizontal="center" vertical="center"/>
    </xf>
    <xf numFmtId="0" fontId="8" fillId="9" borderId="44" xfId="0" applyFont="1" applyFill="1" applyBorder="1" applyAlignment="1" applyProtection="1">
      <alignment horizontal="center" vertical="center" wrapText="1"/>
      <protection locked="0"/>
    </xf>
    <xf numFmtId="0" fontId="0" fillId="9" borderId="54" xfId="0" applyFill="1" applyBorder="1" applyAlignment="1">
      <alignment horizontal="center" vertical="center"/>
    </xf>
    <xf numFmtId="0" fontId="0" fillId="9" borderId="12" xfId="0" applyFill="1" applyBorder="1" applyAlignment="1">
      <alignment horizontal="center" vertical="center"/>
    </xf>
    <xf numFmtId="0" fontId="0" fillId="9" borderId="13" xfId="0" applyFill="1" applyBorder="1" applyAlignment="1">
      <alignment horizontal="center" vertical="center"/>
    </xf>
    <xf numFmtId="0" fontId="8" fillId="9" borderId="53"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8" fillId="9" borderId="55" xfId="0" applyFont="1" applyFill="1" applyBorder="1" applyAlignment="1">
      <alignment horizontal="center" vertical="center" wrapText="1"/>
    </xf>
    <xf numFmtId="0" fontId="8" fillId="9" borderId="56" xfId="0" applyFont="1" applyFill="1" applyBorder="1" applyAlignment="1">
      <alignment horizontal="center" vertical="center" wrapText="1"/>
    </xf>
    <xf numFmtId="0" fontId="8" fillId="9" borderId="45" xfId="0" applyFont="1" applyFill="1" applyBorder="1" applyAlignment="1">
      <alignment horizontal="center" vertical="center" wrapText="1"/>
    </xf>
    <xf numFmtId="0" fontId="0" fillId="9" borderId="52" xfId="0" applyFill="1" applyBorder="1" applyAlignment="1">
      <alignment horizontal="center" vertical="center"/>
    </xf>
    <xf numFmtId="0" fontId="0" fillId="9" borderId="47" xfId="0" applyFill="1" applyBorder="1" applyAlignment="1">
      <alignment horizontal="center" vertical="center"/>
    </xf>
    <xf numFmtId="0" fontId="0" fillId="9" borderId="38" xfId="0" applyFill="1" applyBorder="1" applyAlignment="1">
      <alignment horizontal="center" vertical="center"/>
    </xf>
    <xf numFmtId="0" fontId="8" fillId="9" borderId="57" xfId="0" applyFont="1" applyFill="1" applyBorder="1" applyAlignment="1" applyProtection="1">
      <alignment horizontal="center" vertical="center" wrapText="1"/>
      <protection locked="0"/>
    </xf>
    <xf numFmtId="0" fontId="8" fillId="11" borderId="23" xfId="0" applyFont="1" applyFill="1" applyBorder="1" applyAlignment="1" applyProtection="1">
      <alignment vertical="center" wrapText="1"/>
      <protection locked="0"/>
    </xf>
    <xf numFmtId="0" fontId="8" fillId="9" borderId="58" xfId="0" applyFont="1" applyFill="1" applyBorder="1" applyAlignment="1">
      <alignment horizontal="center" vertical="center" wrapText="1"/>
    </xf>
    <xf numFmtId="0" fontId="8" fillId="9" borderId="48" xfId="0" applyFont="1" applyFill="1" applyBorder="1" applyAlignment="1">
      <alignment horizontal="center" vertical="center" wrapText="1"/>
    </xf>
    <xf numFmtId="0" fontId="0" fillId="9" borderId="59" xfId="0" applyFill="1" applyBorder="1" applyAlignment="1">
      <alignment horizontal="center" vertical="center"/>
    </xf>
    <xf numFmtId="0" fontId="0" fillId="9" borderId="15" xfId="0" applyFill="1" applyBorder="1" applyAlignment="1">
      <alignment horizontal="center" vertical="center"/>
    </xf>
    <xf numFmtId="0" fontId="0" fillId="9" borderId="16" xfId="0" applyFill="1" applyBorder="1" applyAlignment="1">
      <alignment horizontal="center" vertical="center"/>
    </xf>
    <xf numFmtId="0" fontId="8" fillId="0" borderId="0" xfId="0" applyFont="1" applyAlignment="1" applyProtection="1">
      <alignment wrapText="1"/>
      <protection locked="0"/>
    </xf>
    <xf numFmtId="0" fontId="8"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0" fillId="0" borderId="0" xfId="0" applyAlignment="1" applyProtection="1">
      <alignment horizontal="center" vertical="center" wrapText="1"/>
      <protection locked="0"/>
    </xf>
    <xf numFmtId="0" fontId="8" fillId="15" borderId="22" xfId="0" applyFont="1" applyFill="1" applyBorder="1" applyAlignment="1" applyProtection="1">
      <alignment horizontal="center" vertical="center"/>
      <protection locked="0"/>
    </xf>
    <xf numFmtId="0" fontId="8" fillId="15" borderId="43" xfId="0" applyFont="1" applyFill="1" applyBorder="1" applyAlignment="1">
      <alignment horizontal="center" vertical="center"/>
    </xf>
    <xf numFmtId="0" fontId="8" fillId="15" borderId="0" xfId="0" applyFont="1" applyFill="1" applyAlignment="1">
      <alignment horizontal="center" vertical="center"/>
    </xf>
    <xf numFmtId="0" fontId="8" fillId="9" borderId="3" xfId="0" applyFont="1" applyFill="1" applyBorder="1" applyAlignment="1" applyProtection="1">
      <alignment horizontal="center" vertical="center"/>
      <protection locked="0"/>
    </xf>
    <xf numFmtId="0" fontId="8" fillId="9" borderId="41" xfId="0" applyFont="1" applyFill="1" applyBorder="1" applyAlignment="1" applyProtection="1">
      <alignment horizontal="center" vertical="center"/>
      <protection locked="0"/>
    </xf>
    <xf numFmtId="0" fontId="8" fillId="9" borderId="53" xfId="0" applyFont="1" applyFill="1" applyBorder="1" applyAlignment="1" applyProtection="1">
      <alignment horizontal="center" vertical="center"/>
      <protection locked="0"/>
    </xf>
    <xf numFmtId="0" fontId="8" fillId="9" borderId="53" xfId="0" applyFont="1" applyFill="1" applyBorder="1" applyAlignment="1">
      <alignment horizontal="center" vertical="center"/>
    </xf>
    <xf numFmtId="0" fontId="8" fillId="9" borderId="55" xfId="0" applyFont="1" applyFill="1" applyBorder="1" applyAlignment="1">
      <alignment horizontal="center" vertical="center"/>
    </xf>
    <xf numFmtId="0" fontId="8" fillId="9" borderId="60" xfId="0" applyFont="1" applyFill="1" applyBorder="1" applyAlignment="1">
      <alignment horizontal="center" vertical="center"/>
    </xf>
    <xf numFmtId="0" fontId="8" fillId="0" borderId="0" xfId="0" applyFont="1" applyAlignment="1" applyProtection="1">
      <alignment horizontal="center" vertical="center"/>
      <protection locked="0"/>
    </xf>
    <xf numFmtId="0" fontId="8" fillId="0" borderId="0" xfId="0" applyFont="1" applyAlignment="1" applyProtection="1">
      <alignment vertical="top" wrapText="1"/>
      <protection locked="0"/>
    </xf>
    <xf numFmtId="0" fontId="0" fillId="0" borderId="0" xfId="0" applyAlignment="1" applyProtection="1">
      <alignment horizontal="center" vertical="center"/>
      <protection locked="0"/>
    </xf>
    <xf numFmtId="0" fontId="20" fillId="15" borderId="1" xfId="0" applyFont="1" applyFill="1" applyBorder="1" applyAlignment="1">
      <alignment vertical="top" wrapText="1"/>
    </xf>
    <xf numFmtId="0" fontId="20" fillId="15" borderId="25" xfId="0" applyFont="1" applyFill="1" applyBorder="1" applyAlignment="1">
      <alignment horizontal="left" vertical="top" wrapText="1"/>
    </xf>
    <xf numFmtId="0" fontId="20" fillId="15" borderId="40" xfId="0" applyFont="1" applyFill="1" applyBorder="1" applyAlignment="1">
      <alignment horizontal="left" vertical="top" wrapText="1"/>
    </xf>
    <xf numFmtId="0" fontId="20" fillId="15" borderId="61" xfId="0" applyFont="1" applyFill="1" applyBorder="1" applyAlignment="1">
      <alignment horizontal="left" vertical="top" wrapText="1"/>
    </xf>
    <xf numFmtId="0" fontId="8" fillId="15" borderId="30" xfId="0" applyFont="1" applyFill="1" applyBorder="1" applyAlignment="1">
      <alignment horizontal="left" vertical="top" wrapText="1"/>
    </xf>
    <xf numFmtId="0" fontId="8" fillId="15" borderId="2" xfId="0" applyFont="1" applyFill="1" applyBorder="1" applyAlignment="1">
      <alignment horizontal="left" vertical="top" wrapText="1"/>
    </xf>
    <xf numFmtId="0" fontId="8" fillId="15" borderId="44" xfId="0" applyFont="1" applyFill="1" applyBorder="1" applyAlignment="1">
      <alignment horizontal="left" vertical="top" wrapText="1"/>
    </xf>
    <xf numFmtId="0" fontId="20" fillId="15" borderId="44" xfId="0" applyFont="1" applyFill="1" applyBorder="1" applyAlignment="1">
      <alignment vertical="top" wrapText="1"/>
    </xf>
    <xf numFmtId="0" fontId="20" fillId="15" borderId="54" xfId="0" applyFont="1" applyFill="1" applyBorder="1" applyAlignment="1">
      <alignment horizontal="left" vertical="top" wrapText="1"/>
    </xf>
    <xf numFmtId="0" fontId="20" fillId="15" borderId="62" xfId="0" applyFont="1" applyFill="1" applyBorder="1" applyAlignment="1">
      <alignment horizontal="left" vertical="top" wrapText="1"/>
    </xf>
    <xf numFmtId="0" fontId="8" fillId="15" borderId="12" xfId="0" applyFont="1" applyFill="1" applyBorder="1" applyAlignment="1">
      <alignment horizontal="left" vertical="top" wrapText="1"/>
    </xf>
    <xf numFmtId="0" fontId="8" fillId="15" borderId="63" xfId="0" applyFont="1" applyFill="1" applyBorder="1" applyAlignment="1">
      <alignment horizontal="left" vertical="top" wrapText="1"/>
    </xf>
    <xf numFmtId="0" fontId="8" fillId="15" borderId="45" xfId="0" applyFont="1" applyFill="1" applyBorder="1" applyAlignment="1">
      <alignment vertical="top" wrapText="1"/>
    </xf>
    <xf numFmtId="0" fontId="20" fillId="15" borderId="46" xfId="0" applyFont="1" applyFill="1" applyBorder="1" applyAlignment="1">
      <alignment vertical="top" wrapText="1"/>
    </xf>
    <xf numFmtId="0" fontId="20" fillId="15" borderId="47" xfId="0" applyFont="1" applyFill="1" applyBorder="1" applyAlignment="1">
      <alignment vertical="top" wrapText="1"/>
    </xf>
    <xf numFmtId="0" fontId="8" fillId="15" borderId="47" xfId="0" applyFont="1" applyFill="1" applyBorder="1" applyAlignment="1">
      <alignment vertical="top" wrapText="1"/>
    </xf>
    <xf numFmtId="0" fontId="8" fillId="15" borderId="36" xfId="0" applyFont="1" applyFill="1" applyBorder="1" applyAlignment="1">
      <alignment horizontal="left" vertical="top" wrapText="1"/>
    </xf>
    <xf numFmtId="0" fontId="20" fillId="15" borderId="33" xfId="0" applyFont="1" applyFill="1" applyBorder="1" applyAlignment="1">
      <alignment horizontal="left" vertical="top" wrapText="1"/>
    </xf>
    <xf numFmtId="0" fontId="20" fillId="15" borderId="36" xfId="0" applyFont="1" applyFill="1" applyBorder="1" applyAlignment="1">
      <alignment horizontal="left" vertical="top" wrapText="1"/>
    </xf>
    <xf numFmtId="0" fontId="20" fillId="15" borderId="42" xfId="0" applyFont="1" applyFill="1" applyBorder="1" applyAlignment="1">
      <alignment horizontal="left" vertical="top" wrapText="1"/>
    </xf>
    <xf numFmtId="0" fontId="8" fillId="15" borderId="44" xfId="0" applyFont="1" applyFill="1" applyBorder="1" applyAlignment="1">
      <alignment vertical="top" wrapText="1"/>
    </xf>
    <xf numFmtId="0" fontId="8" fillId="15" borderId="62" xfId="0" applyFont="1" applyFill="1" applyBorder="1" applyAlignment="1">
      <alignment horizontal="left" vertical="top" wrapText="1"/>
    </xf>
    <xf numFmtId="0" fontId="20" fillId="15" borderId="13" xfId="0" applyFont="1" applyFill="1" applyBorder="1" applyAlignment="1">
      <alignment horizontal="left" vertical="top" wrapText="1"/>
    </xf>
    <xf numFmtId="0" fontId="8" fillId="15" borderId="64" xfId="0" applyFont="1" applyFill="1" applyBorder="1" applyAlignment="1">
      <alignment horizontal="left" vertical="top" wrapText="1"/>
    </xf>
    <xf numFmtId="0" fontId="8" fillId="15" borderId="50" xfId="0" applyFont="1" applyFill="1" applyBorder="1" applyAlignment="1">
      <alignment horizontal="left" vertical="top" wrapText="1"/>
    </xf>
    <xf numFmtId="0" fontId="8" fillId="15" borderId="43" xfId="0" applyFont="1" applyFill="1" applyBorder="1" applyAlignment="1">
      <alignment horizontal="left" vertical="top" wrapText="1"/>
    </xf>
    <xf numFmtId="0" fontId="8" fillId="15" borderId="42" xfId="0" applyFont="1" applyFill="1" applyBorder="1" applyAlignment="1">
      <alignment horizontal="left" vertical="top" wrapText="1"/>
    </xf>
    <xf numFmtId="0" fontId="8" fillId="15" borderId="65" xfId="0" applyFont="1" applyFill="1" applyBorder="1" applyAlignment="1">
      <alignment horizontal="left" vertical="top" wrapText="1"/>
    </xf>
    <xf numFmtId="0" fontId="8" fillId="15" borderId="6" xfId="0" applyFont="1" applyFill="1" applyBorder="1" applyAlignment="1">
      <alignment vertical="top" wrapText="1"/>
    </xf>
    <xf numFmtId="0" fontId="8" fillId="15" borderId="48" xfId="0" applyFont="1" applyFill="1" applyBorder="1" applyAlignment="1">
      <alignment horizontal="left" vertical="top" wrapText="1"/>
    </xf>
    <xf numFmtId="0" fontId="20" fillId="15" borderId="14" xfId="0" applyFont="1" applyFill="1" applyBorder="1" applyAlignment="1">
      <alignment horizontal="left" vertical="top" wrapText="1"/>
    </xf>
    <xf numFmtId="0" fontId="20" fillId="15" borderId="66" xfId="0" applyFont="1" applyFill="1" applyBorder="1" applyAlignment="1">
      <alignment horizontal="left" vertical="top" wrapText="1"/>
    </xf>
    <xf numFmtId="0" fontId="20" fillId="15" borderId="15" xfId="0" applyFont="1" applyFill="1" applyBorder="1" applyAlignment="1">
      <alignment horizontal="left" vertical="top" wrapText="1"/>
    </xf>
    <xf numFmtId="0" fontId="8" fillId="15" borderId="15" xfId="0" applyFont="1" applyFill="1" applyBorder="1" applyAlignment="1">
      <alignment horizontal="left" vertical="top" wrapText="1"/>
    </xf>
    <xf numFmtId="0" fontId="20" fillId="15" borderId="67" xfId="0" applyFont="1" applyFill="1" applyBorder="1" applyAlignment="1">
      <alignment horizontal="left" vertical="top" wrapText="1"/>
    </xf>
    <xf numFmtId="0" fontId="8" fillId="15" borderId="4" xfId="0" applyFont="1" applyFill="1" applyBorder="1" applyAlignment="1">
      <alignment vertical="top" wrapText="1"/>
    </xf>
    <xf numFmtId="0" fontId="8" fillId="15" borderId="39" xfId="0" applyFont="1" applyFill="1" applyBorder="1" applyAlignment="1">
      <alignment vertical="top" wrapText="1"/>
    </xf>
    <xf numFmtId="0" fontId="8" fillId="15" borderId="3" xfId="0" applyFont="1" applyFill="1" applyBorder="1" applyAlignment="1">
      <alignment vertical="top" wrapText="1"/>
    </xf>
    <xf numFmtId="0" fontId="8" fillId="15" borderId="24" xfId="0" applyFont="1" applyFill="1" applyBorder="1" applyAlignment="1">
      <alignment vertical="top" wrapText="1"/>
    </xf>
    <xf numFmtId="0" fontId="10" fillId="15" borderId="28" xfId="0" applyFont="1" applyFill="1" applyBorder="1" applyAlignment="1">
      <alignment vertical="top" wrapText="1"/>
    </xf>
    <xf numFmtId="0" fontId="8" fillId="15" borderId="5" xfId="0" applyFont="1" applyFill="1" applyBorder="1" applyAlignment="1">
      <alignment vertical="top" wrapText="1"/>
    </xf>
    <xf numFmtId="0" fontId="20" fillId="15" borderId="22" xfId="0" applyFont="1" applyFill="1" applyBorder="1" applyAlignment="1">
      <alignment horizontal="left" vertical="top" wrapText="1"/>
    </xf>
    <xf numFmtId="0" fontId="20" fillId="15" borderId="68" xfId="0" applyFont="1" applyFill="1" applyBorder="1" applyAlignment="1">
      <alignment vertical="top" wrapText="1"/>
    </xf>
    <xf numFmtId="0" fontId="20" fillId="15" borderId="24" xfId="0" applyFont="1" applyFill="1" applyBorder="1" applyAlignment="1">
      <alignment vertical="top" wrapText="1"/>
    </xf>
    <xf numFmtId="0" fontId="10" fillId="15" borderId="68" xfId="0" applyFont="1" applyFill="1" applyBorder="1" applyAlignment="1">
      <alignment vertical="top" wrapText="1"/>
    </xf>
    <xf numFmtId="0" fontId="8"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top" wrapText="1"/>
    </xf>
    <xf numFmtId="0" fontId="10" fillId="0" borderId="0" xfId="0" applyFont="1" applyAlignment="1">
      <alignment vertical="top" wrapText="1"/>
    </xf>
    <xf numFmtId="0" fontId="13" fillId="11" borderId="0" xfId="0" quotePrefix="1" applyFont="1" applyFill="1" applyAlignment="1">
      <alignment horizontal="right" vertical="top" wrapText="1"/>
    </xf>
    <xf numFmtId="0" fontId="3" fillId="9" borderId="4" xfId="0" applyFont="1" applyFill="1" applyBorder="1" applyAlignment="1">
      <alignment horizontal="center" vertical="center"/>
    </xf>
    <xf numFmtId="1" fontId="3" fillId="9" borderId="27" xfId="0" applyNumberFormat="1" applyFont="1" applyFill="1" applyBorder="1" applyAlignment="1">
      <alignment horizontal="center" vertical="center"/>
    </xf>
    <xf numFmtId="0" fontId="3" fillId="9" borderId="5" xfId="0" applyFont="1" applyFill="1" applyBorder="1" applyAlignment="1">
      <alignment horizontal="center" vertical="center"/>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vertical="top" wrapText="1"/>
      <protection locked="0"/>
    </xf>
    <xf numFmtId="0" fontId="3" fillId="0" borderId="0" xfId="0" applyFont="1" applyAlignment="1" applyProtection="1">
      <alignment textRotation="90"/>
      <protection locked="0"/>
    </xf>
    <xf numFmtId="0" fontId="0" fillId="11" borderId="0" xfId="0" applyFill="1" applyProtection="1">
      <protection locked="0"/>
    </xf>
    <xf numFmtId="0" fontId="0" fillId="11" borderId="0" xfId="0" applyFill="1" applyAlignment="1" applyProtection="1">
      <alignment vertical="center"/>
      <protection locked="0"/>
    </xf>
    <xf numFmtId="0" fontId="0" fillId="11" borderId="0" xfId="0" quotePrefix="1" applyFill="1" applyAlignment="1" applyProtection="1">
      <alignment horizontal="right" vertical="top"/>
      <protection locked="0"/>
    </xf>
    <xf numFmtId="0" fontId="0" fillId="14" borderId="16" xfId="0" applyFill="1" applyBorder="1" applyAlignment="1" applyProtection="1">
      <alignment horizontal="left" vertical="center"/>
      <protection locked="0"/>
    </xf>
    <xf numFmtId="0" fontId="0" fillId="14" borderId="14" xfId="0" applyFill="1" applyBorder="1" applyAlignment="1" applyProtection="1">
      <alignment horizontal="center" vertical="center"/>
      <protection locked="0"/>
    </xf>
    <xf numFmtId="0" fontId="0" fillId="14" borderId="13" xfId="0" applyFill="1" applyBorder="1" applyAlignment="1" applyProtection="1">
      <alignment horizontal="left" vertical="center"/>
      <protection locked="0"/>
    </xf>
    <xf numFmtId="0" fontId="0" fillId="14" borderId="11" xfId="0" applyFill="1" applyBorder="1" applyAlignment="1" applyProtection="1">
      <alignment horizontal="center" vertical="center"/>
      <protection locked="0"/>
    </xf>
    <xf numFmtId="0" fontId="0" fillId="14" borderId="33" xfId="0" applyFill="1" applyBorder="1" applyAlignment="1" applyProtection="1">
      <alignment horizontal="left" vertical="center"/>
      <protection locked="0"/>
    </xf>
    <xf numFmtId="0" fontId="0" fillId="14" borderId="50" xfId="0" applyFill="1" applyBorder="1" applyAlignment="1" applyProtection="1">
      <alignment horizontal="center" vertical="center"/>
      <protection locked="0"/>
    </xf>
    <xf numFmtId="0" fontId="0" fillId="0" borderId="0" xfId="0" quotePrefix="1" applyAlignment="1" applyProtection="1">
      <alignment horizontal="right" vertical="top" wrapText="1"/>
      <protection locked="0"/>
    </xf>
    <xf numFmtId="0" fontId="0" fillId="0" borderId="0" xfId="0" quotePrefix="1" applyAlignment="1" applyProtection="1">
      <alignment horizontal="right" vertical="top"/>
      <protection locked="0"/>
    </xf>
    <xf numFmtId="0" fontId="0" fillId="0" borderId="0" xfId="0" applyAlignment="1" applyProtection="1">
      <alignment horizontal="right" vertical="top"/>
      <protection locked="0"/>
    </xf>
    <xf numFmtId="0" fontId="3" fillId="0" borderId="0" xfId="0" applyFont="1" applyAlignment="1" applyProtection="1">
      <alignment textRotation="90" wrapText="1"/>
      <protection locked="0"/>
    </xf>
    <xf numFmtId="0" fontId="3" fillId="9" borderId="5" xfId="0" applyFont="1" applyFill="1" applyBorder="1" applyAlignment="1" applyProtection="1">
      <alignment horizontal="right" vertical="center" wrapText="1"/>
      <protection locked="0"/>
    </xf>
    <xf numFmtId="0" fontId="0" fillId="9" borderId="5" xfId="0" applyFill="1" applyBorder="1" applyAlignment="1" applyProtection="1">
      <alignment horizontal="left" vertical="center"/>
      <protection locked="0"/>
    </xf>
    <xf numFmtId="0" fontId="0" fillId="0" borderId="43" xfId="0" applyBorder="1" applyAlignment="1" applyProtection="1">
      <alignment horizontal="center" vertical="center"/>
      <protection locked="0"/>
    </xf>
    <xf numFmtId="0" fontId="0" fillId="11" borderId="12" xfId="0" applyFill="1" applyBorder="1" applyAlignment="1" applyProtection="1">
      <alignment horizontal="center" vertical="center"/>
      <protection locked="0"/>
    </xf>
    <xf numFmtId="0" fontId="0" fillId="11" borderId="11" xfId="0" applyFill="1"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4" xfId="0" applyBorder="1" applyAlignment="1" applyProtection="1">
      <alignment vertical="center" wrapText="1"/>
      <protection locked="0"/>
    </xf>
    <xf numFmtId="0" fontId="0" fillId="0" borderId="49" xfId="0" applyBorder="1" applyAlignment="1" applyProtection="1">
      <alignment vertical="center" wrapText="1"/>
      <protection locked="0"/>
    </xf>
    <xf numFmtId="0" fontId="0" fillId="0" borderId="9"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41"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47"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3" xfId="0" applyBorder="1" applyAlignment="1" applyProtection="1">
      <alignment vertical="center" wrapText="1"/>
      <protection locked="0"/>
    </xf>
    <xf numFmtId="0" fontId="0" fillId="0" borderId="0" xfId="0" applyAlignment="1" applyProtection="1">
      <alignment horizontal="center"/>
      <protection locked="0"/>
    </xf>
    <xf numFmtId="0" fontId="13" fillId="0" borderId="42" xfId="0" applyFont="1" applyBorder="1" applyAlignment="1" applyProtection="1">
      <alignment horizontal="center" vertical="center"/>
      <protection locked="0"/>
    </xf>
    <xf numFmtId="0" fontId="0" fillId="0" borderId="45" xfId="0" applyBorder="1" applyAlignment="1" applyProtection="1">
      <alignment vertical="center" wrapText="1"/>
      <protection locked="0"/>
    </xf>
    <xf numFmtId="1" fontId="0" fillId="0" borderId="0" xfId="0" applyNumberFormat="1" applyProtection="1">
      <protection locked="0"/>
    </xf>
    <xf numFmtId="1" fontId="0" fillId="0" borderId="0" xfId="0" applyNumberFormat="1" applyAlignment="1" applyProtection="1">
      <alignment vertical="center"/>
      <protection locked="0"/>
    </xf>
    <xf numFmtId="0" fontId="3" fillId="2" borderId="5" xfId="0" applyFont="1" applyFill="1" applyBorder="1" applyAlignment="1" applyProtection="1">
      <alignment horizontal="center" textRotation="90"/>
      <protection locked="0"/>
    </xf>
    <xf numFmtId="0" fontId="2" fillId="8" borderId="40" xfId="0" applyFont="1" applyFill="1" applyBorder="1" applyAlignment="1" applyProtection="1">
      <alignment horizontal="center" textRotation="90"/>
      <protection locked="0"/>
    </xf>
    <xf numFmtId="0" fontId="3" fillId="7" borderId="1" xfId="0" applyFont="1" applyFill="1" applyBorder="1" applyAlignment="1" applyProtection="1">
      <alignment horizontal="center" textRotation="90"/>
      <protection locked="0"/>
    </xf>
    <xf numFmtId="0" fontId="3" fillId="6" borderId="40" xfId="0" applyFont="1" applyFill="1" applyBorder="1" applyAlignment="1" applyProtection="1">
      <alignment horizontal="center" textRotation="90"/>
      <protection locked="0"/>
    </xf>
    <xf numFmtId="0" fontId="3" fillId="5" borderId="1" xfId="0" applyFont="1" applyFill="1" applyBorder="1" applyAlignment="1" applyProtection="1">
      <alignment horizontal="center" textRotation="90"/>
      <protection locked="0"/>
    </xf>
    <xf numFmtId="0" fontId="3" fillId="4" borderId="18" xfId="0" applyFont="1" applyFill="1" applyBorder="1" applyAlignment="1" applyProtection="1">
      <alignment horizontal="center" textRotation="90"/>
      <protection locked="0"/>
    </xf>
    <xf numFmtId="0" fontId="0" fillId="0" borderId="57" xfId="0" applyBorder="1" applyAlignment="1" applyProtection="1">
      <alignment vertical="center" wrapText="1"/>
      <protection locked="0"/>
    </xf>
    <xf numFmtId="0" fontId="0" fillId="0" borderId="5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3" xfId="0" applyBorder="1" applyAlignment="1">
      <alignment horizontal="center" vertical="center"/>
    </xf>
    <xf numFmtId="0" fontId="0" fillId="0" borderId="53" xfId="0" applyBorder="1" applyAlignment="1" applyProtection="1">
      <alignment vertical="center" wrapText="1"/>
      <protection locked="0"/>
    </xf>
    <xf numFmtId="0" fontId="0" fillId="0" borderId="44" xfId="0" applyBorder="1" applyAlignment="1" applyProtection="1">
      <alignment horizontal="center" vertical="center"/>
      <protection locked="0"/>
    </xf>
    <xf numFmtId="0" fontId="0" fillId="0" borderId="55" xfId="0" applyBorder="1" applyAlignment="1" applyProtection="1">
      <alignment vertical="center" wrapText="1"/>
      <protection locked="0"/>
    </xf>
    <xf numFmtId="0" fontId="0" fillId="0" borderId="6" xfId="0" applyBorder="1" applyAlignment="1" applyProtection="1">
      <alignment horizontal="center" vertical="center"/>
      <protection locked="0"/>
    </xf>
    <xf numFmtId="1" fontId="3" fillId="9" borderId="5" xfId="0" applyNumberFormat="1" applyFont="1" applyFill="1" applyBorder="1" applyAlignment="1">
      <alignment horizontal="center" vertical="center"/>
    </xf>
    <xf numFmtId="0" fontId="0" fillId="0" borderId="8" xfId="0" applyBorder="1" applyAlignment="1" applyProtection="1">
      <alignment horizontal="left" wrapText="1"/>
      <protection locked="0"/>
    </xf>
    <xf numFmtId="0" fontId="0" fillId="0" borderId="41" xfId="0" applyBorder="1" applyAlignment="1" applyProtection="1">
      <alignment horizontal="center" vertical="center"/>
      <protection locked="0"/>
    </xf>
    <xf numFmtId="0" fontId="0" fillId="0" borderId="53" xfId="0" applyBorder="1" applyAlignment="1" applyProtection="1">
      <alignment horizontal="left" vertical="center" wrapText="1"/>
      <protection locked="0"/>
    </xf>
    <xf numFmtId="164" fontId="0" fillId="0" borderId="0" xfId="0" applyNumberFormat="1" applyProtection="1">
      <protection locked="0"/>
    </xf>
    <xf numFmtId="0" fontId="0" fillId="0" borderId="4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8" xfId="0" applyBorder="1" applyAlignment="1" applyProtection="1">
      <alignment vertical="center" wrapText="1"/>
      <protection locked="0"/>
    </xf>
    <xf numFmtId="0" fontId="0" fillId="0" borderId="23" xfId="0" applyBorder="1" applyAlignment="1" applyProtection="1">
      <alignment horizontal="center" vertical="center"/>
      <protection locked="0"/>
    </xf>
    <xf numFmtId="0" fontId="3" fillId="0" borderId="0" xfId="0" applyFont="1" applyAlignment="1" applyProtection="1">
      <alignment horizontal="right" wrapText="1"/>
      <protection locked="0"/>
    </xf>
    <xf numFmtId="0" fontId="0" fillId="0" borderId="0" xfId="0" applyAlignment="1" applyProtection="1">
      <alignment horizontal="right" vertical="top" wrapText="1"/>
      <protection locked="0"/>
    </xf>
    <xf numFmtId="0" fontId="0" fillId="0" borderId="0" xfId="0" applyAlignment="1" applyProtection="1">
      <alignment horizontal="center" vertical="center" textRotation="90"/>
      <protection locked="0"/>
    </xf>
    <xf numFmtId="0" fontId="0" fillId="4" borderId="8" xfId="0" applyFill="1" applyBorder="1" applyAlignment="1" applyProtection="1">
      <alignment horizontal="center"/>
      <protection locked="0"/>
    </xf>
    <xf numFmtId="0" fontId="0" fillId="4" borderId="10" xfId="0" applyFill="1" applyBorder="1" applyProtection="1">
      <protection locked="0"/>
    </xf>
    <xf numFmtId="0" fontId="0" fillId="5" borderId="11" xfId="0" applyFill="1" applyBorder="1" applyAlignment="1" applyProtection="1">
      <alignment horizontal="center"/>
      <protection locked="0"/>
    </xf>
    <xf numFmtId="0" fontId="0" fillId="5" borderId="13" xfId="0" applyFill="1" applyBorder="1" applyProtection="1">
      <protection locked="0"/>
    </xf>
    <xf numFmtId="0" fontId="0" fillId="6" borderId="11" xfId="0" applyFill="1" applyBorder="1" applyAlignment="1" applyProtection="1">
      <alignment horizontal="center"/>
      <protection locked="0"/>
    </xf>
    <xf numFmtId="0" fontId="0" fillId="6" borderId="13" xfId="0" applyFill="1" applyBorder="1" applyProtection="1">
      <protection locked="0"/>
    </xf>
    <xf numFmtId="0" fontId="0" fillId="7" borderId="11" xfId="0" applyFill="1" applyBorder="1" applyAlignment="1" applyProtection="1">
      <alignment horizontal="center"/>
      <protection locked="0"/>
    </xf>
    <xf numFmtId="0" fontId="0" fillId="7" borderId="13" xfId="0" applyFill="1" applyBorder="1" applyProtection="1">
      <protection locked="0"/>
    </xf>
    <xf numFmtId="0" fontId="0" fillId="2" borderId="14" xfId="0" applyFill="1" applyBorder="1" applyAlignment="1" applyProtection="1">
      <alignment horizontal="center"/>
      <protection locked="0"/>
    </xf>
    <xf numFmtId="0" fontId="0" fillId="2" borderId="16" xfId="0" applyFill="1" applyBorder="1" applyProtection="1">
      <protection locked="0"/>
    </xf>
    <xf numFmtId="0" fontId="3" fillId="9" borderId="3" xfId="0" applyFont="1" applyFill="1" applyBorder="1" applyAlignment="1">
      <alignment horizontal="center" vertical="center"/>
    </xf>
    <xf numFmtId="0" fontId="0" fillId="0" borderId="21" xfId="0" applyBorder="1" applyAlignment="1" applyProtection="1">
      <alignment vertical="center" wrapText="1"/>
      <protection locked="0"/>
    </xf>
    <xf numFmtId="0" fontId="0" fillId="0" borderId="63" xfId="0" applyBorder="1" applyAlignment="1" applyProtection="1">
      <alignment vertical="center" wrapText="1"/>
      <protection locked="0"/>
    </xf>
    <xf numFmtId="0" fontId="0" fillId="0" borderId="20" xfId="0" applyBorder="1" applyAlignment="1" applyProtection="1">
      <alignment vertical="center"/>
      <protection locked="0"/>
    </xf>
    <xf numFmtId="0" fontId="0" fillId="0" borderId="42" xfId="0" applyBorder="1" applyAlignment="1" applyProtection="1">
      <alignment vertical="center" wrapText="1"/>
      <protection locked="0"/>
    </xf>
    <xf numFmtId="0" fontId="0" fillId="0" borderId="21" xfId="0" applyBorder="1" applyAlignment="1">
      <alignment horizontal="center" vertical="center"/>
    </xf>
    <xf numFmtId="0" fontId="27" fillId="8" borderId="11" xfId="0" applyFont="1" applyFill="1" applyBorder="1" applyAlignment="1" applyProtection="1">
      <alignment horizontal="center"/>
      <protection locked="0"/>
    </xf>
    <xf numFmtId="0" fontId="27" fillId="8" borderId="13" xfId="0" applyFont="1" applyFill="1" applyBorder="1" applyProtection="1">
      <protection locked="0"/>
    </xf>
    <xf numFmtId="0" fontId="0" fillId="0" borderId="49" xfId="0" applyBorder="1" applyAlignment="1">
      <alignment horizontal="center" vertical="center"/>
    </xf>
    <xf numFmtId="0" fontId="0" fillId="0" borderId="51"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0" borderId="0" xfId="0" applyFont="1" applyAlignment="1" applyProtection="1">
      <alignment horizontal="right" vertical="top" wrapText="1"/>
      <protection locked="0"/>
    </xf>
    <xf numFmtId="0" fontId="3" fillId="2" borderId="9" xfId="0" applyFont="1" applyFill="1" applyBorder="1" applyAlignment="1">
      <alignment horizontal="center" vertical="center" textRotation="90" wrapText="1"/>
    </xf>
    <xf numFmtId="0" fontId="0" fillId="9" borderId="21" xfId="0" applyFill="1" applyBorder="1" applyAlignment="1">
      <alignment vertical="top" wrapText="1"/>
    </xf>
    <xf numFmtId="0" fontId="0" fillId="9" borderId="63" xfId="0" applyFill="1" applyBorder="1" applyAlignment="1">
      <alignment vertical="top" wrapText="1"/>
    </xf>
    <xf numFmtId="0" fontId="6" fillId="2" borderId="5" xfId="0" applyFont="1" applyFill="1" applyBorder="1" applyAlignment="1">
      <alignment horizontal="center" vertical="center" wrapText="1"/>
    </xf>
    <xf numFmtId="0" fontId="28" fillId="7" borderId="15" xfId="0" applyFont="1" applyFill="1" applyBorder="1" applyAlignment="1">
      <alignment horizontal="left" vertical="top" wrapText="1"/>
    </xf>
    <xf numFmtId="0" fontId="29" fillId="8" borderId="16" xfId="0" applyFont="1" applyFill="1" applyBorder="1" applyAlignment="1">
      <alignment horizontal="left" vertical="top" wrapText="1"/>
    </xf>
    <xf numFmtId="0" fontId="0" fillId="0" borderId="0" xfId="0" quotePrefix="1" applyAlignment="1" applyProtection="1">
      <alignment horizontal="right" vertical="center"/>
      <protection locked="0"/>
    </xf>
    <xf numFmtId="0" fontId="0" fillId="0" borderId="0" xfId="0" quotePrefix="1" applyAlignment="1" applyProtection="1">
      <alignment horizontal="right"/>
      <protection locked="0"/>
    </xf>
    <xf numFmtId="0" fontId="0" fillId="15" borderId="41" xfId="0" applyFill="1" applyBorder="1" applyAlignment="1">
      <alignment vertical="top" wrapText="1"/>
    </xf>
    <xf numFmtId="0" fontId="0" fillId="15" borderId="8" xfId="0" applyFill="1" applyBorder="1" applyAlignment="1">
      <alignment vertical="top" wrapText="1"/>
    </xf>
    <xf numFmtId="0" fontId="0" fillId="15" borderId="9" xfId="0" applyFill="1" applyBorder="1" applyAlignment="1">
      <alignment horizontal="center" vertical="top"/>
    </xf>
    <xf numFmtId="0" fontId="0" fillId="15" borderId="10" xfId="0" applyFill="1" applyBorder="1" applyAlignment="1">
      <alignment horizontal="center" vertical="top"/>
    </xf>
    <xf numFmtId="0" fontId="0" fillId="15" borderId="49" xfId="0" applyFill="1" applyBorder="1" applyAlignment="1">
      <alignment vertical="top" wrapText="1"/>
    </xf>
    <xf numFmtId="0" fontId="0" fillId="15" borderId="50" xfId="0" applyFill="1" applyBorder="1" applyAlignment="1">
      <alignment vertical="top" wrapText="1"/>
    </xf>
    <xf numFmtId="0" fontId="0" fillId="15" borderId="44" xfId="0" applyFill="1" applyBorder="1" applyAlignment="1">
      <alignment vertical="top" wrapText="1"/>
    </xf>
    <xf numFmtId="0" fontId="0" fillId="15" borderId="53" xfId="0" applyFill="1" applyBorder="1" applyAlignment="1">
      <alignment horizontal="left" vertical="top" wrapText="1"/>
    </xf>
    <xf numFmtId="0" fontId="0" fillId="15" borderId="53" xfId="0" applyFill="1" applyBorder="1" applyAlignment="1">
      <alignment vertical="top" wrapText="1"/>
    </xf>
    <xf numFmtId="0" fontId="0" fillId="15" borderId="55" xfId="0" applyFill="1" applyBorder="1" applyAlignment="1">
      <alignment horizontal="left" vertical="top" wrapText="1"/>
    </xf>
    <xf numFmtId="0" fontId="0" fillId="15" borderId="44" xfId="0" applyFill="1" applyBorder="1" applyAlignment="1">
      <alignment horizontal="left" vertical="top" wrapText="1"/>
    </xf>
    <xf numFmtId="0" fontId="0" fillId="15" borderId="44" xfId="0" applyFill="1" applyBorder="1" applyAlignment="1">
      <alignment horizontal="left" vertical="top"/>
    </xf>
    <xf numFmtId="0" fontId="0" fillId="15" borderId="55" xfId="0" applyFill="1" applyBorder="1" applyAlignment="1">
      <alignment vertical="top" wrapText="1"/>
    </xf>
    <xf numFmtId="0" fontId="0" fillId="15" borderId="11" xfId="0" applyFill="1" applyBorder="1" applyAlignment="1">
      <alignment vertical="top" wrapText="1"/>
    </xf>
    <xf numFmtId="0" fontId="8" fillId="15" borderId="12" xfId="0" applyFont="1" applyFill="1" applyBorder="1" applyAlignment="1">
      <alignment vertical="top" wrapText="1"/>
    </xf>
    <xf numFmtId="0" fontId="10" fillId="15" borderId="13" xfId="0" applyFont="1" applyFill="1" applyBorder="1" applyAlignment="1">
      <alignment vertical="top" wrapText="1"/>
    </xf>
    <xf numFmtId="0" fontId="0" fillId="15" borderId="0" xfId="0" applyFill="1" applyAlignment="1">
      <alignment horizontal="center" vertical="center" wrapText="1"/>
    </xf>
    <xf numFmtId="0" fontId="0" fillId="15" borderId="73" xfId="0" applyFill="1" applyBorder="1" applyAlignment="1">
      <alignment horizontal="center" vertical="center" wrapText="1"/>
    </xf>
    <xf numFmtId="0" fontId="0" fillId="15" borderId="34" xfId="0" applyFill="1" applyBorder="1" applyAlignment="1">
      <alignment vertical="top" wrapText="1"/>
    </xf>
    <xf numFmtId="0" fontId="8" fillId="15" borderId="73" xfId="0" applyFont="1" applyFill="1" applyBorder="1" applyAlignment="1">
      <alignment horizontal="left" vertical="top" wrapText="1"/>
    </xf>
    <xf numFmtId="0" fontId="8" fillId="15" borderId="75" xfId="0" applyFont="1" applyFill="1" applyBorder="1" applyAlignment="1">
      <alignment vertical="top" wrapText="1"/>
    </xf>
    <xf numFmtId="0" fontId="8" fillId="15" borderId="35" xfId="0" applyFont="1" applyFill="1" applyBorder="1" applyAlignment="1">
      <alignment vertical="top" wrapText="1"/>
    </xf>
    <xf numFmtId="0" fontId="10" fillId="15" borderId="76" xfId="0" applyFont="1" applyFill="1" applyBorder="1" applyAlignment="1">
      <alignment vertical="top" wrapText="1"/>
    </xf>
    <xf numFmtId="0" fontId="3" fillId="11" borderId="0" xfId="0" quotePrefix="1" applyFont="1" applyFill="1" applyAlignment="1">
      <alignment horizontal="center" vertical="center" wrapText="1"/>
    </xf>
    <xf numFmtId="0" fontId="8" fillId="15" borderId="51" xfId="0" applyFont="1" applyFill="1" applyBorder="1" applyAlignment="1">
      <alignment horizontal="left" vertical="top" wrapText="1"/>
    </xf>
    <xf numFmtId="0" fontId="8" fillId="15" borderId="71" xfId="0" applyFont="1" applyFill="1" applyBorder="1" applyAlignment="1">
      <alignment horizontal="left" vertical="top" wrapText="1"/>
    </xf>
    <xf numFmtId="0" fontId="8" fillId="15" borderId="54" xfId="0" applyFont="1" applyFill="1" applyBorder="1" applyAlignment="1">
      <alignment horizontal="left" vertical="top" wrapText="1"/>
    </xf>
    <xf numFmtId="0" fontId="8" fillId="15" borderId="33" xfId="0" applyFont="1" applyFill="1" applyBorder="1" applyAlignment="1">
      <alignment horizontal="left" vertical="top" wrapText="1"/>
    </xf>
    <xf numFmtId="0" fontId="8" fillId="15" borderId="13" xfId="0" applyFont="1" applyFill="1" applyBorder="1" applyAlignment="1">
      <alignment horizontal="left" vertical="top" wrapText="1"/>
    </xf>
    <xf numFmtId="0" fontId="8" fillId="15" borderId="12" xfId="0" applyFont="1" applyFill="1" applyBorder="1" applyAlignment="1">
      <alignment horizontal="center" vertical="top" wrapText="1"/>
    </xf>
    <xf numFmtId="0" fontId="8" fillId="15" borderId="64" xfId="0" applyFont="1" applyFill="1" applyBorder="1" applyAlignment="1">
      <alignment horizontal="center" vertical="top" wrapText="1"/>
    </xf>
    <xf numFmtId="0" fontId="8" fillId="15" borderId="63" xfId="0" applyFont="1" applyFill="1" applyBorder="1" applyAlignment="1">
      <alignment horizontal="center" vertical="top" wrapText="1"/>
    </xf>
    <xf numFmtId="0" fontId="10" fillId="15" borderId="13" xfId="0" applyFont="1" applyFill="1" applyBorder="1" applyAlignment="1">
      <alignment horizontal="center" vertical="top" wrapText="1"/>
    </xf>
    <xf numFmtId="0" fontId="8" fillId="15" borderId="43" xfId="0" applyFont="1" applyFill="1" applyBorder="1" applyAlignment="1">
      <alignment horizontal="center" vertical="top" wrapText="1"/>
    </xf>
    <xf numFmtId="0" fontId="8" fillId="15" borderId="71" xfId="0" applyFont="1" applyFill="1" applyBorder="1" applyAlignment="1">
      <alignment horizontal="center" vertical="top" wrapText="1"/>
    </xf>
    <xf numFmtId="0" fontId="8" fillId="15" borderId="36" xfId="0" applyFont="1" applyFill="1" applyBorder="1" applyAlignment="1">
      <alignment horizontal="center" vertical="top" wrapText="1"/>
    </xf>
    <xf numFmtId="0" fontId="10" fillId="15" borderId="33" xfId="0" applyFont="1" applyFill="1" applyBorder="1" applyAlignment="1">
      <alignment horizontal="center" vertical="top" wrapText="1"/>
    </xf>
    <xf numFmtId="0" fontId="0" fillId="9" borderId="8" xfId="0" applyFill="1" applyBorder="1" applyAlignment="1">
      <alignment vertical="top" wrapText="1"/>
    </xf>
    <xf numFmtId="0" fontId="0" fillId="9" borderId="60" xfId="0" applyFill="1" applyBorder="1" applyAlignment="1">
      <alignment vertical="top" wrapText="1"/>
    </xf>
    <xf numFmtId="0" fontId="33" fillId="9" borderId="16" xfId="0" applyFont="1" applyFill="1" applyBorder="1" applyAlignment="1">
      <alignment horizontal="left" vertical="top" wrapText="1"/>
    </xf>
    <xf numFmtId="0" fontId="28" fillId="4" borderId="5" xfId="0" applyFont="1" applyFill="1" applyBorder="1" applyAlignment="1">
      <alignment horizontal="left" vertical="top" wrapText="1"/>
    </xf>
    <xf numFmtId="0" fontId="28" fillId="5" borderId="5" xfId="0" applyFont="1" applyFill="1" applyBorder="1" applyAlignment="1">
      <alignment horizontal="left" vertical="top" wrapText="1"/>
    </xf>
    <xf numFmtId="0" fontId="28" fillId="6" borderId="5" xfId="0" applyFont="1" applyFill="1" applyBorder="1" applyAlignment="1">
      <alignment horizontal="left" vertical="top" wrapText="1"/>
    </xf>
    <xf numFmtId="0" fontId="33" fillId="9" borderId="15" xfId="0" applyFont="1" applyFill="1" applyBorder="1" applyAlignment="1">
      <alignment horizontal="left" vertical="top" wrapText="1"/>
    </xf>
    <xf numFmtId="0" fontId="33" fillId="9" borderId="78" xfId="0" applyFont="1" applyFill="1" applyBorder="1" applyAlignment="1">
      <alignment horizontal="left" vertical="top" wrapText="1"/>
    </xf>
    <xf numFmtId="0" fontId="0" fillId="0" borderId="42" xfId="0" applyBorder="1" applyAlignment="1">
      <alignment horizontal="center" vertical="center"/>
    </xf>
    <xf numFmtId="0" fontId="0" fillId="0" borderId="41" xfId="0" applyBorder="1" applyAlignment="1" applyProtection="1">
      <alignment horizontal="left" vertical="center" wrapText="1"/>
      <protection locked="0"/>
    </xf>
    <xf numFmtId="0" fontId="0" fillId="0" borderId="57" xfId="0" applyBorder="1" applyAlignment="1" applyProtection="1">
      <alignment horizontal="center" vertical="center"/>
      <protection locked="0"/>
    </xf>
    <xf numFmtId="0" fontId="0" fillId="0" borderId="70" xfId="0" applyBorder="1" applyAlignment="1">
      <alignment horizontal="center" vertical="center"/>
    </xf>
    <xf numFmtId="0" fontId="0" fillId="0" borderId="45" xfId="0" applyBorder="1" applyAlignment="1" applyProtection="1">
      <alignment horizontal="center" vertical="center"/>
      <protection locked="0"/>
    </xf>
    <xf numFmtId="0" fontId="0" fillId="0" borderId="65" xfId="0" applyBorder="1" applyAlignment="1">
      <alignment horizontal="center" vertical="center"/>
    </xf>
    <xf numFmtId="0" fontId="3" fillId="9" borderId="6" xfId="0" applyFont="1" applyFill="1" applyBorder="1" applyAlignment="1" applyProtection="1">
      <alignment horizontal="right" vertical="center" wrapText="1"/>
      <protection locked="0"/>
    </xf>
    <xf numFmtId="0" fontId="3" fillId="9" borderId="7" xfId="0" applyFont="1" applyFill="1" applyBorder="1" applyAlignment="1">
      <alignment horizontal="center" vertical="center"/>
    </xf>
    <xf numFmtId="0" fontId="3" fillId="9" borderId="6" xfId="0" applyFont="1" applyFill="1" applyBorder="1" applyAlignment="1">
      <alignment horizontal="center" vertical="center"/>
    </xf>
    <xf numFmtId="0" fontId="0" fillId="0" borderId="41" xfId="0" applyBorder="1" applyAlignment="1">
      <alignment horizontal="center" vertical="center"/>
    </xf>
    <xf numFmtId="0" fontId="0" fillId="0" borderId="0" xfId="0" applyAlignment="1">
      <alignment vertical="center" wrapText="1"/>
    </xf>
    <xf numFmtId="0" fontId="8" fillId="9" borderId="3" xfId="0" applyFont="1" applyFill="1" applyBorder="1" applyAlignment="1" applyProtection="1">
      <alignment horizontal="center" vertical="center" wrapText="1"/>
      <protection locked="0"/>
    </xf>
    <xf numFmtId="0" fontId="8" fillId="15" borderId="3" xfId="0" applyFont="1" applyFill="1" applyBorder="1" applyAlignment="1" applyProtection="1">
      <alignment horizontal="center" vertical="center" wrapText="1"/>
      <protection locked="0"/>
    </xf>
    <xf numFmtId="0" fontId="8" fillId="15" borderId="22" xfId="0" applyFont="1" applyFill="1" applyBorder="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8" fillId="15" borderId="44" xfId="0" applyFont="1" applyFill="1" applyBorder="1" applyAlignment="1">
      <alignment horizontal="center" vertical="center"/>
    </xf>
    <xf numFmtId="0" fontId="8" fillId="15" borderId="23" xfId="0" applyFont="1" applyFill="1" applyBorder="1" applyAlignment="1">
      <alignment horizontal="center" vertical="center" wrapText="1"/>
    </xf>
    <xf numFmtId="0" fontId="0" fillId="15" borderId="37" xfId="0" applyFill="1" applyBorder="1" applyAlignment="1">
      <alignment horizontal="center" vertical="center"/>
    </xf>
    <xf numFmtId="0" fontId="0" fillId="15" borderId="32" xfId="0" applyFill="1" applyBorder="1" applyAlignment="1">
      <alignment horizontal="center" vertical="center"/>
    </xf>
    <xf numFmtId="0" fontId="0" fillId="15" borderId="80" xfId="0" applyFill="1" applyBorder="1" applyAlignment="1">
      <alignment horizontal="center" vertical="center"/>
    </xf>
    <xf numFmtId="0" fontId="8" fillId="15" borderId="44" xfId="0" applyFont="1" applyFill="1" applyBorder="1" applyAlignment="1">
      <alignment horizontal="center" vertical="center" wrapText="1"/>
    </xf>
    <xf numFmtId="1" fontId="3" fillId="9" borderId="3" xfId="1" applyNumberFormat="1" applyFont="1" applyFill="1" applyBorder="1" applyAlignment="1" applyProtection="1">
      <alignment horizontal="center" vertical="center"/>
    </xf>
    <xf numFmtId="0" fontId="0" fillId="0" borderId="70" xfId="0" applyBorder="1" applyAlignment="1" applyProtection="1">
      <alignment horizontal="center" vertical="center"/>
      <protection locked="0"/>
    </xf>
    <xf numFmtId="0" fontId="3" fillId="9" borderId="5" xfId="0" applyFont="1" applyFill="1" applyBorder="1" applyAlignment="1">
      <alignment horizontal="center" vertical="top" wrapText="1"/>
    </xf>
    <xf numFmtId="0" fontId="3" fillId="0" borderId="0" xfId="0" applyFont="1" applyAlignment="1" applyProtection="1">
      <alignment horizontal="center" vertical="center"/>
      <protection locked="0"/>
    </xf>
    <xf numFmtId="1" fontId="3" fillId="0" borderId="0" xfId="0" applyNumberFormat="1" applyFont="1" applyAlignment="1" applyProtection="1">
      <alignment horizontal="center" vertical="center"/>
      <protection locked="0"/>
    </xf>
    <xf numFmtId="9" fontId="3" fillId="0" borderId="0" xfId="1" applyFont="1" applyFill="1" applyBorder="1" applyAlignment="1" applyProtection="1">
      <alignment horizontal="center" vertic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center"/>
      <protection locked="0"/>
    </xf>
    <xf numFmtId="0" fontId="0" fillId="9" borderId="44" xfId="0" applyFill="1" applyBorder="1" applyAlignment="1">
      <alignment horizontal="center" vertical="center"/>
    </xf>
    <xf numFmtId="0" fontId="0" fillId="9" borderId="5" xfId="0" applyFill="1" applyBorder="1" applyAlignment="1">
      <alignment horizontal="center" vertical="center"/>
    </xf>
    <xf numFmtId="0" fontId="0" fillId="0" borderId="0" xfId="0" applyAlignment="1" applyProtection="1">
      <alignment vertical="top"/>
      <protection locked="0"/>
    </xf>
    <xf numFmtId="0" fontId="13" fillId="11" borderId="0" xfId="0" applyFont="1" applyFill="1" applyAlignment="1" applyProtection="1">
      <alignment vertical="top" wrapText="1"/>
      <protection locked="0"/>
    </xf>
    <xf numFmtId="44" fontId="0" fillId="0" borderId="0" xfId="3" applyFont="1"/>
    <xf numFmtId="44" fontId="0" fillId="0" borderId="0" xfId="3" applyFont="1" applyBorder="1"/>
    <xf numFmtId="43" fontId="0" fillId="0" borderId="0" xfId="2" applyFont="1"/>
    <xf numFmtId="165" fontId="0" fillId="0" borderId="0" xfId="2" applyNumberFormat="1" applyFont="1"/>
    <xf numFmtId="165" fontId="0" fillId="0" borderId="0" xfId="0" applyNumberFormat="1"/>
    <xf numFmtId="166" fontId="0" fillId="0" borderId="0" xfId="1" applyNumberFormat="1" applyFont="1"/>
    <xf numFmtId="166" fontId="0" fillId="0" borderId="0" xfId="0" applyNumberFormat="1"/>
    <xf numFmtId="0" fontId="0" fillId="0" borderId="6" xfId="0" applyBorder="1" applyAlignment="1" applyProtection="1">
      <alignment horizontal="left" vertical="center" wrapText="1"/>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center"/>
      <protection locked="0"/>
    </xf>
    <xf numFmtId="0" fontId="2" fillId="13" borderId="1" xfId="0" applyFont="1" applyFill="1" applyBorder="1" applyAlignment="1" applyProtection="1">
      <alignment horizontal="center" textRotation="90"/>
      <protection locked="0"/>
    </xf>
    <xf numFmtId="44" fontId="0" fillId="0" borderId="0" xfId="3" applyFont="1" applyAlignment="1">
      <alignment horizontal="center"/>
    </xf>
    <xf numFmtId="0" fontId="0" fillId="0" borderId="0" xfId="0" applyAlignment="1">
      <alignment horizontal="center"/>
    </xf>
    <xf numFmtId="0" fontId="38" fillId="16" borderId="84" xfId="0" applyFont="1" applyFill="1" applyBorder="1" applyAlignment="1">
      <alignment horizontal="center" vertical="center" wrapText="1"/>
    </xf>
    <xf numFmtId="0" fontId="38" fillId="16" borderId="3" xfId="0" applyFont="1" applyFill="1" applyBorder="1" applyAlignment="1">
      <alignment horizontal="center" vertical="center" wrapText="1"/>
    </xf>
    <xf numFmtId="0" fontId="38" fillId="16" borderId="5" xfId="0" applyFont="1" applyFill="1" applyBorder="1" applyAlignment="1">
      <alignment horizontal="center" vertical="center" wrapText="1"/>
    </xf>
    <xf numFmtId="0" fontId="38" fillId="10" borderId="9" xfId="0" applyFont="1" applyFill="1" applyBorder="1" applyAlignment="1">
      <alignment horizontal="center" vertical="center" wrapText="1"/>
    </xf>
    <xf numFmtId="0" fontId="38" fillId="10" borderId="10" xfId="0" applyFont="1" applyFill="1" applyBorder="1" applyAlignment="1">
      <alignment horizontal="center" vertical="center" wrapText="1"/>
    </xf>
    <xf numFmtId="0" fontId="39" fillId="16" borderId="51" xfId="0" applyFont="1" applyFill="1" applyBorder="1" applyAlignment="1">
      <alignment horizontal="center" vertical="center" wrapText="1"/>
    </xf>
    <xf numFmtId="0" fontId="39" fillId="16" borderId="36" xfId="0" applyFont="1" applyFill="1" applyBorder="1" applyAlignment="1">
      <alignment horizontal="center" vertical="center" wrapText="1"/>
    </xf>
    <xf numFmtId="0" fontId="39" fillId="16" borderId="71" xfId="0" applyFont="1" applyFill="1" applyBorder="1" applyAlignment="1">
      <alignment horizontal="center" vertical="center" wrapText="1"/>
    </xf>
    <xf numFmtId="0" fontId="39" fillId="10" borderId="12" xfId="0" applyFont="1" applyFill="1" applyBorder="1" applyAlignment="1">
      <alignment horizontal="center" vertical="center" wrapText="1"/>
    </xf>
    <xf numFmtId="0" fontId="39" fillId="10" borderId="13" xfId="0" applyFont="1" applyFill="1" applyBorder="1" applyAlignment="1">
      <alignment horizontal="center" vertical="center" wrapText="1"/>
    </xf>
    <xf numFmtId="0" fontId="39" fillId="16" borderId="54" xfId="0" applyFont="1" applyFill="1" applyBorder="1" applyAlignment="1">
      <alignment horizontal="center" vertical="center" wrapText="1"/>
    </xf>
    <xf numFmtId="0" fontId="39" fillId="16" borderId="12" xfId="0" applyFont="1" applyFill="1" applyBorder="1" applyAlignment="1">
      <alignment horizontal="center" vertical="center" wrapText="1"/>
    </xf>
    <xf numFmtId="0" fontId="39" fillId="16" borderId="62" xfId="0" applyFont="1" applyFill="1" applyBorder="1" applyAlignment="1">
      <alignment horizontal="center" vertical="center" wrapText="1"/>
    </xf>
    <xf numFmtId="0" fontId="39" fillId="16" borderId="59" xfId="0" applyFont="1" applyFill="1" applyBorder="1" applyAlignment="1">
      <alignment horizontal="center" vertical="center" wrapText="1"/>
    </xf>
    <xf numFmtId="0" fontId="39" fillId="16" borderId="15" xfId="0" applyFont="1" applyFill="1" applyBorder="1" applyAlignment="1">
      <alignment horizontal="center" vertical="center" wrapText="1"/>
    </xf>
    <xf numFmtId="0" fontId="39" fillId="16" borderId="78" xfId="0" applyFont="1" applyFill="1" applyBorder="1" applyAlignment="1">
      <alignment horizontal="center" vertical="center" wrapText="1"/>
    </xf>
    <xf numFmtId="0" fontId="39" fillId="10" borderId="15" xfId="0" applyFont="1" applyFill="1" applyBorder="1" applyAlignment="1">
      <alignment horizontal="center" vertical="center" wrapText="1"/>
    </xf>
    <xf numFmtId="0" fontId="39" fillId="10" borderId="16" xfId="0" applyFont="1" applyFill="1" applyBorder="1" applyAlignment="1">
      <alignment horizontal="center" vertical="center" wrapText="1"/>
    </xf>
    <xf numFmtId="166" fontId="0" fillId="0" borderId="0" xfId="0" applyNumberFormat="1" applyAlignment="1">
      <alignment horizontal="center"/>
    </xf>
    <xf numFmtId="166" fontId="0" fillId="0" borderId="0" xfId="1" applyNumberFormat="1" applyFont="1" applyAlignment="1">
      <alignment horizontal="center"/>
    </xf>
    <xf numFmtId="1" fontId="3" fillId="9" borderId="5" xfId="1" applyNumberFormat="1" applyFont="1" applyFill="1" applyBorder="1" applyAlignment="1" applyProtection="1">
      <alignment horizontal="center" vertical="center"/>
    </xf>
    <xf numFmtId="0" fontId="0" fillId="2" borderId="57" xfId="0" applyFill="1" applyBorder="1" applyProtection="1">
      <protection locked="0"/>
    </xf>
    <xf numFmtId="0" fontId="0" fillId="2" borderId="69" xfId="0" applyFill="1" applyBorder="1" applyProtection="1">
      <protection locked="0"/>
    </xf>
    <xf numFmtId="0" fontId="0" fillId="2" borderId="70" xfId="0" applyFill="1" applyBorder="1" applyProtection="1">
      <protection locked="0"/>
    </xf>
    <xf numFmtId="0" fontId="0" fillId="2" borderId="55" xfId="0" applyFill="1" applyBorder="1" applyProtection="1">
      <protection locked="0"/>
    </xf>
    <xf numFmtId="0" fontId="0" fillId="2" borderId="64" xfId="0" applyFill="1" applyBorder="1" applyProtection="1">
      <protection locked="0"/>
    </xf>
    <xf numFmtId="0" fontId="0" fillId="2" borderId="63" xfId="0" applyFill="1" applyBorder="1" applyProtection="1">
      <protection locked="0"/>
    </xf>
    <xf numFmtId="0" fontId="0" fillId="0" borderId="60" xfId="0" applyBorder="1" applyAlignment="1" applyProtection="1">
      <alignment horizontal="center" vertical="center"/>
      <protection locked="0"/>
    </xf>
    <xf numFmtId="0" fontId="0" fillId="0" borderId="67" xfId="0" applyBorder="1" applyAlignment="1">
      <alignment horizontal="center" vertical="center"/>
    </xf>
    <xf numFmtId="0" fontId="2" fillId="17" borderId="34" xfId="0" applyFont="1" applyFill="1" applyBorder="1" applyAlignment="1">
      <alignment horizontal="center" vertical="center" textRotation="90" wrapText="1"/>
    </xf>
    <xf numFmtId="0" fontId="2" fillId="17" borderId="35" xfId="0" applyFont="1" applyFill="1" applyBorder="1" applyAlignment="1">
      <alignment horizontal="center" vertical="center" textRotation="90" wrapText="1"/>
    </xf>
    <xf numFmtId="0" fontId="2" fillId="17" borderId="76" xfId="0" applyFont="1" applyFill="1" applyBorder="1" applyAlignment="1">
      <alignment horizontal="center" vertical="center" textRotation="90" wrapText="1"/>
    </xf>
    <xf numFmtId="0" fontId="0" fillId="15" borderId="8" xfId="0" applyFill="1" applyBorder="1" applyAlignment="1">
      <alignment vertical="center" wrapText="1"/>
    </xf>
    <xf numFmtId="0" fontId="0" fillId="15" borderId="79" xfId="0" applyFill="1" applyBorder="1" applyAlignment="1">
      <alignment vertical="center" wrapText="1"/>
    </xf>
    <xf numFmtId="0" fontId="34" fillId="15" borderId="9" xfId="0" applyFont="1" applyFill="1" applyBorder="1" applyAlignment="1">
      <alignment horizontal="center" vertical="center" wrapText="1"/>
    </xf>
    <xf numFmtId="0" fontId="34" fillId="15" borderId="10" xfId="0" applyFont="1" applyFill="1" applyBorder="1" applyAlignment="1">
      <alignment horizontal="center" vertical="center" wrapText="1"/>
    </xf>
    <xf numFmtId="0" fontId="0" fillId="9" borderId="11" xfId="0" applyFill="1" applyBorder="1" applyAlignment="1">
      <alignment vertical="center" wrapText="1"/>
    </xf>
    <xf numFmtId="0" fontId="0" fillId="9" borderId="54" xfId="0" applyFill="1" applyBorder="1" applyAlignment="1">
      <alignment vertical="center" wrapText="1"/>
    </xf>
    <xf numFmtId="0" fontId="34" fillId="9" borderId="12" xfId="0" applyFont="1" applyFill="1" applyBorder="1" applyAlignment="1">
      <alignment horizontal="center" vertical="center" wrapText="1"/>
    </xf>
    <xf numFmtId="0" fontId="34" fillId="9" borderId="13" xfId="0" applyFont="1" applyFill="1" applyBorder="1" applyAlignment="1">
      <alignment horizontal="center" vertical="center" wrapText="1"/>
    </xf>
    <xf numFmtId="0" fontId="0" fillId="9" borderId="14" xfId="0" applyFill="1" applyBorder="1" applyAlignment="1">
      <alignment vertical="center" wrapText="1"/>
    </xf>
    <xf numFmtId="0" fontId="0" fillId="9" borderId="59" xfId="0" applyFill="1" applyBorder="1" applyAlignment="1">
      <alignment vertical="center" wrapText="1"/>
    </xf>
    <xf numFmtId="0" fontId="34" fillId="9" borderId="15" xfId="0" applyFont="1" applyFill="1" applyBorder="1" applyAlignment="1">
      <alignment horizontal="center" vertical="center" wrapText="1"/>
    </xf>
    <xf numFmtId="0" fontId="34" fillId="9" borderId="16" xfId="0" applyFont="1" applyFill="1" applyBorder="1" applyAlignment="1">
      <alignment horizontal="center" vertical="center" wrapText="1"/>
    </xf>
    <xf numFmtId="0" fontId="8" fillId="15" borderId="1" xfId="0" applyFont="1" applyFill="1" applyBorder="1" applyAlignment="1">
      <alignment horizontal="left" vertical="top" wrapText="1"/>
    </xf>
    <xf numFmtId="0" fontId="0" fillId="0" borderId="0" xfId="0" applyAlignment="1">
      <alignment horizontal="left" vertical="top" wrapText="1"/>
    </xf>
    <xf numFmtId="0" fontId="0" fillId="9" borderId="9" xfId="0" applyFont="1" applyFill="1" applyBorder="1" applyAlignment="1">
      <alignment horizontal="center" vertical="top" wrapText="1"/>
    </xf>
    <xf numFmtId="0" fontId="0" fillId="9" borderId="30" xfId="0" applyFont="1" applyFill="1" applyBorder="1" applyAlignment="1">
      <alignment horizontal="center" vertical="top" wrapText="1"/>
    </xf>
    <xf numFmtId="0" fontId="0" fillId="9" borderId="25" xfId="0" applyFont="1" applyFill="1" applyBorder="1" applyAlignment="1">
      <alignment horizontal="center" vertical="top" wrapText="1"/>
    </xf>
    <xf numFmtId="0" fontId="0" fillId="9" borderId="69" xfId="0" applyFont="1" applyFill="1" applyBorder="1" applyAlignment="1">
      <alignment horizontal="center" vertical="top" wrapText="1"/>
    </xf>
    <xf numFmtId="0" fontId="0" fillId="9" borderId="77" xfId="0" applyFont="1" applyFill="1" applyBorder="1" applyAlignment="1">
      <alignment horizontal="center" vertical="top" wrapText="1"/>
    </xf>
    <xf numFmtId="0" fontId="8" fillId="11" borderId="23" xfId="0" applyFont="1" applyFill="1" applyBorder="1" applyAlignment="1" applyProtection="1">
      <alignment horizontal="center" vertical="center" wrapText="1"/>
      <protection locked="0"/>
    </xf>
    <xf numFmtId="0" fontId="8" fillId="11" borderId="6"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0" fontId="8" fillId="15" borderId="3" xfId="0" applyFont="1" applyFill="1" applyBorder="1" applyAlignment="1" applyProtection="1">
      <alignment horizontal="center" vertical="center" wrapText="1"/>
      <protection locked="0"/>
    </xf>
    <xf numFmtId="0" fontId="8" fillId="15" borderId="22" xfId="0" applyFont="1" applyFill="1" applyBorder="1" applyAlignment="1" applyProtection="1">
      <alignment horizontal="center" vertical="center" wrapText="1"/>
      <protection locked="0"/>
    </xf>
    <xf numFmtId="0" fontId="8" fillId="15" borderId="4" xfId="0" applyFont="1" applyFill="1" applyBorder="1" applyAlignment="1" applyProtection="1">
      <alignment horizontal="center" vertical="center" wrapText="1"/>
      <protection locked="0"/>
    </xf>
    <xf numFmtId="0" fontId="8" fillId="9" borderId="3" xfId="0" applyFont="1" applyFill="1" applyBorder="1" applyAlignment="1" applyProtection="1">
      <alignment horizontal="center" vertical="center" wrapText="1"/>
      <protection locked="0"/>
    </xf>
    <xf numFmtId="0" fontId="8" fillId="9" borderId="22" xfId="0" applyFont="1" applyFill="1" applyBorder="1" applyAlignment="1" applyProtection="1">
      <alignment horizontal="center" vertical="center" wrapText="1"/>
      <protection locked="0"/>
    </xf>
    <xf numFmtId="0" fontId="8" fillId="9" borderId="4" xfId="0" applyFont="1" applyFill="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11" borderId="20"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22"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23" xfId="0" applyFont="1" applyFill="1" applyBorder="1" applyAlignment="1" applyProtection="1">
      <alignment horizontal="center" vertical="center" wrapText="1"/>
      <protection locked="0"/>
    </xf>
    <xf numFmtId="0" fontId="3" fillId="2" borderId="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0" fillId="0" borderId="29" xfId="0" applyBorder="1" applyAlignment="1">
      <alignment horizontal="center" vertical="center" wrapText="1"/>
    </xf>
    <xf numFmtId="0" fontId="0" fillId="0" borderId="31" xfId="0" applyBorder="1" applyAlignment="1">
      <alignment horizontal="center" vertical="center" wrapText="1"/>
    </xf>
    <xf numFmtId="0" fontId="0" fillId="0" borderId="34" xfId="0"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0" fillId="0" borderId="35" xfId="0" applyBorder="1" applyAlignment="1">
      <alignment horizontal="center" vertical="center" wrapText="1"/>
    </xf>
    <xf numFmtId="0" fontId="0" fillId="0" borderId="0" xfId="0" applyAlignment="1">
      <alignment horizontal="left"/>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15" borderId="1" xfId="0" applyFont="1" applyFill="1" applyBorder="1" applyAlignment="1">
      <alignment horizontal="left" vertical="top" wrapText="1"/>
    </xf>
    <xf numFmtId="0" fontId="8" fillId="15" borderId="23" xfId="0" applyFont="1" applyFill="1" applyBorder="1" applyAlignment="1">
      <alignment horizontal="left" vertical="top" wrapText="1"/>
    </xf>
    <xf numFmtId="0" fontId="8" fillId="15" borderId="49" xfId="0" applyFont="1" applyFill="1" applyBorder="1" applyAlignment="1">
      <alignment horizontal="left" vertical="top" wrapText="1"/>
    </xf>
    <xf numFmtId="0" fontId="0" fillId="0" borderId="0" xfId="0" applyAlignment="1">
      <alignment horizontal="left" vertical="top" wrapText="1"/>
    </xf>
    <xf numFmtId="0" fontId="4" fillId="3" borderId="3"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8" fillId="0" borderId="0" xfId="0" applyFont="1" applyAlignment="1">
      <alignment horizontal="left" vertical="center" wrapText="1"/>
    </xf>
    <xf numFmtId="0" fontId="0" fillId="11" borderId="0" xfId="0" applyFill="1" applyAlignment="1">
      <alignment vertical="top" wrapText="1"/>
    </xf>
    <xf numFmtId="0" fontId="8" fillId="0" borderId="0" xfId="0" applyFont="1" applyAlignment="1">
      <alignment horizontal="left" vertical="top" wrapText="1"/>
    </xf>
    <xf numFmtId="0" fontId="3" fillId="11" borderId="0" xfId="0" quotePrefix="1" applyFont="1" applyFill="1" applyAlignment="1">
      <alignment horizontal="center" vertical="center" wrapText="1"/>
    </xf>
    <xf numFmtId="0" fontId="0" fillId="9" borderId="29" xfId="0" applyFill="1" applyBorder="1" applyAlignment="1">
      <alignment horizontal="left" vertical="top" wrapText="1"/>
    </xf>
    <xf numFmtId="0" fontId="0" fillId="9" borderId="31" xfId="0" applyFill="1" applyBorder="1" applyAlignment="1">
      <alignment horizontal="left" vertical="top" wrapText="1"/>
    </xf>
    <xf numFmtId="0" fontId="0" fillId="9" borderId="34" xfId="0" applyFill="1" applyBorder="1" applyAlignment="1">
      <alignment horizontal="left" vertical="top" wrapText="1"/>
    </xf>
    <xf numFmtId="0" fontId="0" fillId="9" borderId="61" xfId="0" applyFill="1" applyBorder="1" applyAlignment="1">
      <alignment horizontal="left" vertical="top" wrapText="1"/>
    </xf>
    <xf numFmtId="0" fontId="0" fillId="9" borderId="74" xfId="0" applyFill="1" applyBorder="1" applyAlignment="1">
      <alignment horizontal="left" vertical="top" wrapText="1"/>
    </xf>
    <xf numFmtId="0" fontId="0" fillId="9" borderId="75" xfId="0" applyFill="1" applyBorder="1" applyAlignment="1">
      <alignment horizontal="left" vertical="top" wrapText="1"/>
    </xf>
    <xf numFmtId="0" fontId="0" fillId="9" borderId="30" xfId="0" applyFill="1" applyBorder="1" applyAlignment="1">
      <alignment horizontal="left" vertical="top" wrapText="1"/>
    </xf>
    <xf numFmtId="0" fontId="0" fillId="9" borderId="32" xfId="0" applyFill="1" applyBorder="1" applyAlignment="1">
      <alignment horizontal="left" vertical="top" wrapText="1"/>
    </xf>
    <xf numFmtId="0" fontId="0" fillId="9" borderId="35" xfId="0" applyFill="1" applyBorder="1" applyAlignment="1">
      <alignment horizontal="left" vertical="top" wrapText="1"/>
    </xf>
    <xf numFmtId="1" fontId="3" fillId="2" borderId="3" xfId="0" applyNumberFormat="1" applyFont="1" applyFill="1" applyBorder="1" applyAlignment="1" applyProtection="1">
      <alignment horizontal="center"/>
      <protection locked="0"/>
    </xf>
    <xf numFmtId="1" fontId="3" fillId="2" borderId="4" xfId="0" applyNumberFormat="1" applyFont="1" applyFill="1" applyBorder="1" applyAlignment="1" applyProtection="1">
      <alignment horizontal="center"/>
      <protection locked="0"/>
    </xf>
    <xf numFmtId="0" fontId="0" fillId="0" borderId="0" xfId="0" applyAlignment="1" applyProtection="1">
      <alignment horizontal="left" vertical="center"/>
      <protection locked="0"/>
    </xf>
    <xf numFmtId="0" fontId="0" fillId="11" borderId="0" xfId="0" applyFill="1" applyAlignment="1" applyProtection="1">
      <alignment horizontal="left" vertical="top" wrapText="1"/>
      <protection locked="0"/>
    </xf>
    <xf numFmtId="0" fontId="0" fillId="0" borderId="0" xfId="0" applyAlignment="1" applyProtection="1">
      <alignment horizontal="left"/>
      <protection locked="0"/>
    </xf>
    <xf numFmtId="0" fontId="3" fillId="9" borderId="18" xfId="0" applyFont="1" applyFill="1" applyBorder="1" applyAlignment="1" applyProtection="1">
      <alignment horizontal="right" vertical="center" wrapText="1"/>
      <protection locked="0"/>
    </xf>
    <xf numFmtId="0" fontId="3" fillId="9" borderId="40" xfId="0" applyFont="1" applyFill="1" applyBorder="1" applyAlignment="1" applyProtection="1">
      <alignment horizontal="right" vertical="center" wrapText="1"/>
      <protection locked="0"/>
    </xf>
    <xf numFmtId="0" fontId="3" fillId="9" borderId="2" xfId="0" applyFont="1" applyFill="1" applyBorder="1" applyAlignment="1" applyProtection="1">
      <alignment horizontal="right" vertical="center" wrapText="1"/>
      <protection locked="0"/>
    </xf>
    <xf numFmtId="0" fontId="3" fillId="9" borderId="60" xfId="0" applyFont="1" applyFill="1" applyBorder="1" applyAlignment="1" applyProtection="1">
      <alignment horizontal="right" vertical="center" wrapText="1"/>
      <protection locked="0"/>
    </xf>
    <xf numFmtId="0" fontId="3" fillId="9" borderId="73" xfId="0" applyFont="1" applyFill="1" applyBorder="1" applyAlignment="1" applyProtection="1">
      <alignment horizontal="right" vertical="center" wrapText="1"/>
      <protection locked="0"/>
    </xf>
    <xf numFmtId="0" fontId="3" fillId="9" borderId="7" xfId="0" applyFont="1" applyFill="1" applyBorder="1" applyAlignment="1" applyProtection="1">
      <alignment horizontal="right" vertical="center" wrapText="1"/>
      <protection locked="0"/>
    </xf>
    <xf numFmtId="0" fontId="3" fillId="9" borderId="3" xfId="0" applyFont="1" applyFill="1" applyBorder="1" applyAlignment="1">
      <alignment horizontal="center" vertical="center"/>
    </xf>
    <xf numFmtId="0" fontId="3" fillId="9" borderId="22" xfId="0" applyFont="1" applyFill="1" applyBorder="1" applyAlignment="1">
      <alignment horizontal="center" vertical="center"/>
    </xf>
    <xf numFmtId="0" fontId="3" fillId="9" borderId="4" xfId="0" applyFont="1" applyFill="1" applyBorder="1" applyAlignment="1">
      <alignment horizontal="center" vertical="center"/>
    </xf>
    <xf numFmtId="0" fontId="0" fillId="0" borderId="0" xfId="0" applyAlignment="1" applyProtection="1">
      <alignment horizontal="left" vertical="top"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9" borderId="3" xfId="0" applyFont="1" applyFill="1" applyBorder="1" applyAlignment="1">
      <alignment horizontal="center"/>
    </xf>
    <xf numFmtId="0" fontId="3" fillId="9" borderId="22" xfId="0" applyFont="1" applyFill="1" applyBorder="1" applyAlignment="1">
      <alignment horizontal="center"/>
    </xf>
    <xf numFmtId="0" fontId="3" fillId="9" borderId="4" xfId="0" applyFont="1" applyFill="1" applyBorder="1" applyAlignment="1">
      <alignment horizontal="center"/>
    </xf>
    <xf numFmtId="0" fontId="0" fillId="0" borderId="1"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3" fillId="2" borderId="1" xfId="0" applyFont="1" applyFill="1" applyBorder="1" applyAlignment="1" applyProtection="1">
      <alignment horizontal="center" vertical="center" textRotation="90" wrapText="1"/>
      <protection locked="0"/>
    </xf>
    <xf numFmtId="0" fontId="3" fillId="2" borderId="23" xfId="0" applyFont="1" applyFill="1" applyBorder="1" applyAlignment="1" applyProtection="1">
      <alignment horizontal="center" vertical="center" textRotation="90" wrapText="1"/>
      <protection locked="0"/>
    </xf>
    <xf numFmtId="0" fontId="3" fillId="2" borderId="6" xfId="0" applyFont="1" applyFill="1" applyBorder="1" applyAlignment="1" applyProtection="1">
      <alignment horizontal="center" vertical="center" textRotation="90" wrapText="1"/>
      <protection locked="0"/>
    </xf>
    <xf numFmtId="0" fontId="0" fillId="0" borderId="1"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6" xfId="0" applyFill="1" applyBorder="1" applyAlignment="1" applyProtection="1">
      <alignment horizontal="center" vertical="center"/>
      <protection locked="0"/>
    </xf>
    <xf numFmtId="0" fontId="0" fillId="0" borderId="49" xfId="0" applyBorder="1" applyAlignment="1" applyProtection="1">
      <alignment horizontal="left" vertical="center" wrapText="1"/>
      <protection locked="0"/>
    </xf>
    <xf numFmtId="0" fontId="3" fillId="2" borderId="53"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left" vertical="center" wrapText="1"/>
      <protection locked="0"/>
    </xf>
    <xf numFmtId="0" fontId="3" fillId="2" borderId="42" xfId="0" applyFont="1" applyFill="1" applyBorder="1" applyAlignment="1" applyProtection="1">
      <alignment horizontal="left" vertical="center" wrapText="1"/>
      <protection locked="0"/>
    </xf>
    <xf numFmtId="0" fontId="3" fillId="2" borderId="64" xfId="0" applyFont="1" applyFill="1" applyBorder="1" applyAlignment="1" applyProtection="1">
      <alignment horizontal="left" vertical="center" wrapText="1"/>
      <protection locked="0"/>
    </xf>
    <xf numFmtId="0" fontId="3" fillId="2" borderId="63" xfId="0" applyFont="1" applyFill="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center" vertical="center" textRotation="90" wrapText="1"/>
      <protection locked="0"/>
    </xf>
    <xf numFmtId="0" fontId="3" fillId="2" borderId="21" xfId="0" applyFont="1" applyFill="1" applyBorder="1" applyAlignment="1" applyProtection="1">
      <alignment horizontal="center" vertical="center" textRotation="90" wrapText="1"/>
      <protection locked="0"/>
    </xf>
    <xf numFmtId="0" fontId="3" fillId="2" borderId="7" xfId="0" applyFont="1" applyFill="1" applyBorder="1" applyAlignment="1" applyProtection="1">
      <alignment horizontal="center" vertical="center" textRotation="90" wrapText="1"/>
      <protection locked="0"/>
    </xf>
    <xf numFmtId="0" fontId="3" fillId="9" borderId="3" xfId="0" applyFont="1" applyFill="1" applyBorder="1" applyAlignment="1" applyProtection="1">
      <alignment horizontal="right" vertical="top" wrapText="1"/>
      <protection locked="0"/>
    </xf>
    <xf numFmtId="0" fontId="3" fillId="9" borderId="22" xfId="0" applyFont="1" applyFill="1" applyBorder="1" applyAlignment="1" applyProtection="1">
      <alignment horizontal="right" vertical="top" wrapText="1"/>
      <protection locked="0"/>
    </xf>
    <xf numFmtId="0" fontId="3" fillId="9" borderId="4" xfId="0" applyFont="1" applyFill="1" applyBorder="1" applyAlignment="1" applyProtection="1">
      <alignment horizontal="right" vertical="top" wrapText="1"/>
      <protection locked="0"/>
    </xf>
    <xf numFmtId="1" fontId="3" fillId="2" borderId="60" xfId="0" applyNumberFormat="1" applyFont="1" applyFill="1" applyBorder="1" applyAlignment="1" applyProtection="1">
      <alignment horizontal="center"/>
      <protection locked="0"/>
    </xf>
    <xf numFmtId="1" fontId="3" fillId="2" borderId="7" xfId="0" applyNumberFormat="1" applyFont="1" applyFill="1" applyBorder="1" applyAlignment="1" applyProtection="1">
      <alignment horizont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13" fillId="11" borderId="0" xfId="0" applyFont="1" applyFill="1" applyAlignment="1" applyProtection="1">
      <alignment horizontal="left" vertical="top" wrapText="1"/>
      <protection locked="0"/>
    </xf>
    <xf numFmtId="0" fontId="3" fillId="2" borderId="57" xfId="0" applyFont="1" applyFill="1" applyBorder="1" applyAlignment="1" applyProtection="1">
      <alignment horizontal="left" vertical="center" wrapText="1"/>
      <protection locked="0"/>
    </xf>
    <xf numFmtId="0" fontId="3" fillId="2" borderId="69" xfId="0" applyFont="1" applyFill="1" applyBorder="1" applyAlignment="1" applyProtection="1">
      <alignment horizontal="left" vertical="center" wrapText="1"/>
      <protection locked="0"/>
    </xf>
    <xf numFmtId="0" fontId="3" fillId="2" borderId="70" xfId="0" applyFont="1" applyFill="1" applyBorder="1" applyAlignment="1" applyProtection="1">
      <alignment horizontal="left" vertical="center" wrapText="1"/>
      <protection locked="0"/>
    </xf>
    <xf numFmtId="0" fontId="2" fillId="13" borderId="1" xfId="0" applyFont="1" applyFill="1" applyBorder="1" applyAlignment="1" applyProtection="1">
      <alignment horizontal="center" textRotation="90"/>
      <protection locked="0"/>
    </xf>
    <xf numFmtId="0" fontId="2" fillId="13" borderId="6" xfId="0" applyFont="1" applyFill="1" applyBorder="1" applyAlignment="1" applyProtection="1">
      <alignment horizontal="center" textRotation="90"/>
      <protection locked="0"/>
    </xf>
    <xf numFmtId="0" fontId="7" fillId="9" borderId="3" xfId="0" applyFont="1" applyFill="1" applyBorder="1" applyAlignment="1" applyProtection="1">
      <alignment horizontal="center" vertical="top" wrapText="1"/>
      <protection locked="0"/>
    </xf>
    <xf numFmtId="0" fontId="7" fillId="9" borderId="22" xfId="0" applyFont="1" applyFill="1" applyBorder="1" applyAlignment="1" applyProtection="1">
      <alignment horizontal="center" vertical="top" wrapText="1"/>
      <protection locked="0"/>
    </xf>
    <xf numFmtId="0" fontId="7" fillId="9" borderId="4" xfId="0" applyFont="1" applyFill="1" applyBorder="1" applyAlignment="1" applyProtection="1">
      <alignment horizontal="center" vertical="top" wrapText="1"/>
      <protection locked="0"/>
    </xf>
    <xf numFmtId="0" fontId="3" fillId="9" borderId="3" xfId="0" applyFont="1" applyFill="1" applyBorder="1" applyAlignment="1" applyProtection="1">
      <alignment horizontal="right" wrapText="1"/>
      <protection locked="0"/>
    </xf>
    <xf numFmtId="0" fontId="3" fillId="9" borderId="22" xfId="0" applyFont="1" applyFill="1" applyBorder="1" applyAlignment="1" applyProtection="1">
      <alignment horizontal="right" wrapText="1"/>
      <protection locked="0"/>
    </xf>
    <xf numFmtId="0" fontId="3" fillId="0" borderId="0" xfId="0" applyFont="1" applyAlignment="1" applyProtection="1">
      <alignment horizontal="left" vertical="top" wrapText="1"/>
      <protection locked="0"/>
    </xf>
    <xf numFmtId="0" fontId="0" fillId="0" borderId="3" xfId="0" applyBorder="1" applyAlignment="1">
      <alignment horizontal="left" vertical="center" wrapText="1"/>
    </xf>
    <xf numFmtId="0" fontId="0" fillId="0" borderId="4" xfId="0"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top"/>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15" borderId="1" xfId="0" applyFill="1" applyBorder="1" applyAlignment="1">
      <alignment horizontal="center" vertical="center" textRotation="90"/>
    </xf>
    <xf numFmtId="0" fontId="0" fillId="15" borderId="23" xfId="0" applyFill="1" applyBorder="1" applyAlignment="1">
      <alignment horizontal="center" vertical="center" textRotation="90"/>
    </xf>
    <xf numFmtId="0" fontId="0" fillId="15" borderId="6" xfId="0" applyFill="1" applyBorder="1" applyAlignment="1">
      <alignment horizontal="center" vertical="center" textRotation="90"/>
    </xf>
    <xf numFmtId="0" fontId="0" fillId="15" borderId="45" xfId="0" applyFill="1" applyBorder="1" applyAlignment="1">
      <alignment horizontal="left" vertical="top"/>
    </xf>
    <xf numFmtId="0" fontId="0" fillId="15" borderId="49" xfId="0" applyFill="1" applyBorder="1" applyAlignment="1">
      <alignment horizontal="left" vertical="top"/>
    </xf>
    <xf numFmtId="0" fontId="0" fillId="15" borderId="45" xfId="0" applyFill="1" applyBorder="1" applyAlignment="1">
      <alignment horizontal="center" vertical="center" wrapText="1"/>
    </xf>
    <xf numFmtId="0" fontId="0" fillId="15" borderId="49" xfId="0" applyFill="1" applyBorder="1" applyAlignment="1">
      <alignment horizontal="center" vertical="center" wrapText="1"/>
    </xf>
    <xf numFmtId="0" fontId="0" fillId="9" borderId="49" xfId="0" applyFill="1" applyBorder="1" applyAlignment="1">
      <alignment horizontal="center" vertical="center" textRotation="90"/>
    </xf>
    <xf numFmtId="0" fontId="0" fillId="9" borderId="48" xfId="0" applyFill="1" applyBorder="1" applyAlignment="1">
      <alignment horizontal="center" vertical="center" textRotation="90"/>
    </xf>
    <xf numFmtId="0" fontId="0" fillId="9" borderId="23" xfId="0" applyFill="1" applyBorder="1" applyAlignment="1">
      <alignment horizontal="left" vertical="top"/>
    </xf>
    <xf numFmtId="0" fontId="0" fillId="9" borderId="6" xfId="0" applyFill="1" applyBorder="1" applyAlignment="1">
      <alignment horizontal="left" vertical="top"/>
    </xf>
    <xf numFmtId="0" fontId="3" fillId="2" borderId="23" xfId="0" applyFont="1" applyFill="1" applyBorder="1" applyAlignment="1">
      <alignment horizontal="center" vertical="center" wrapText="1"/>
    </xf>
    <xf numFmtId="0" fontId="3" fillId="2" borderId="3" xfId="0" applyFont="1" applyFill="1" applyBorder="1" applyAlignment="1">
      <alignment horizontal="center" wrapText="1"/>
    </xf>
    <xf numFmtId="0" fontId="3" fillId="2" borderId="22" xfId="0" applyFont="1" applyFill="1" applyBorder="1" applyAlignment="1">
      <alignment horizontal="center" wrapText="1"/>
    </xf>
    <xf numFmtId="0" fontId="3" fillId="2" borderId="4" xfId="0" applyFont="1" applyFill="1" applyBorder="1" applyAlignment="1">
      <alignment horizontal="center" wrapText="1"/>
    </xf>
    <xf numFmtId="0" fontId="3" fillId="4" borderId="1"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39" fillId="16" borderId="18" xfId="0" applyFont="1" applyFill="1" applyBorder="1" applyAlignment="1">
      <alignment vertical="center" wrapText="1"/>
    </xf>
    <xf numFmtId="0" fontId="39" fillId="16" borderId="23" xfId="0" applyFont="1" applyFill="1" applyBorder="1" applyAlignment="1">
      <alignment vertical="center" wrapText="1"/>
    </xf>
    <xf numFmtId="0" fontId="39" fillId="16" borderId="6" xfId="0" applyFont="1" applyFill="1" applyBorder="1" applyAlignment="1">
      <alignment vertical="center" wrapText="1"/>
    </xf>
    <xf numFmtId="0" fontId="0" fillId="10" borderId="29" xfId="0" applyFill="1" applyBorder="1" applyAlignment="1">
      <alignment horizontal="left" vertical="center" wrapText="1"/>
    </xf>
    <xf numFmtId="0" fontId="0" fillId="10" borderId="31" xfId="0" applyFill="1" applyBorder="1" applyAlignment="1">
      <alignment horizontal="left" vertical="center" wrapText="1"/>
    </xf>
    <xf numFmtId="0" fontId="0" fillId="10" borderId="34" xfId="0" applyFill="1" applyBorder="1" applyAlignment="1">
      <alignment horizontal="left" vertical="center" wrapText="1"/>
    </xf>
    <xf numFmtId="0" fontId="36" fillId="0" borderId="3" xfId="0" applyFont="1" applyBorder="1" applyAlignment="1">
      <alignment horizontal="center" vertical="center"/>
    </xf>
    <xf numFmtId="0" fontId="36" fillId="0" borderId="22" xfId="0" applyFont="1" applyBorder="1" applyAlignment="1">
      <alignment horizontal="center" vertical="center"/>
    </xf>
    <xf numFmtId="0" fontId="36" fillId="0" borderId="4" xfId="0" applyFont="1" applyBorder="1" applyAlignment="1">
      <alignment horizontal="center" vertical="center"/>
    </xf>
    <xf numFmtId="0" fontId="2" fillId="3" borderId="81" xfId="0" applyFont="1" applyFill="1" applyBorder="1" applyAlignment="1">
      <alignment horizontal="center" vertical="center" wrapText="1"/>
    </xf>
    <xf numFmtId="0" fontId="2" fillId="3" borderId="82" xfId="0" applyFont="1" applyFill="1" applyBorder="1" applyAlignment="1">
      <alignment horizontal="center" vertical="center" wrapText="1"/>
    </xf>
    <xf numFmtId="0" fontId="37" fillId="3" borderId="82" xfId="0" applyFont="1" applyFill="1" applyBorder="1" applyAlignment="1">
      <alignment horizontal="center" vertical="center" wrapText="1"/>
    </xf>
    <xf numFmtId="0" fontId="37" fillId="3" borderId="83" xfId="0" applyFont="1" applyFill="1" applyBorder="1" applyAlignment="1">
      <alignment horizontal="center" vertical="center" wrapText="1"/>
    </xf>
    <xf numFmtId="0" fontId="38" fillId="16" borderId="85" xfId="0" applyFont="1" applyFill="1" applyBorder="1" applyAlignment="1">
      <alignment horizontal="center" vertical="center" wrapText="1"/>
    </xf>
    <xf numFmtId="0" fontId="38" fillId="16" borderId="86" xfId="0" applyFont="1" applyFill="1" applyBorder="1" applyAlignment="1">
      <alignment horizontal="center" vertical="center" wrapText="1"/>
    </xf>
    <xf numFmtId="0" fontId="38" fillId="16" borderId="87" xfId="0" applyFont="1" applyFill="1" applyBorder="1" applyAlignment="1">
      <alignment horizontal="center" vertical="center" wrapText="1"/>
    </xf>
    <xf numFmtId="0" fontId="38" fillId="10" borderId="85" xfId="0" applyFont="1" applyFill="1" applyBorder="1" applyAlignment="1">
      <alignment horizontal="center" vertical="center" wrapText="1"/>
    </xf>
    <xf numFmtId="0" fontId="38" fillId="10" borderId="87" xfId="0" applyFont="1" applyFill="1" applyBorder="1" applyAlignment="1">
      <alignment horizontal="center" vertical="center" wrapText="1"/>
    </xf>
    <xf numFmtId="0" fontId="2" fillId="3" borderId="57" xfId="0" applyFont="1" applyFill="1" applyBorder="1" applyAlignment="1">
      <alignment horizontal="center" vertical="center" wrapText="1"/>
    </xf>
    <xf numFmtId="0" fontId="2" fillId="3" borderId="69" xfId="0" applyFont="1" applyFill="1" applyBorder="1" applyAlignment="1">
      <alignment horizontal="center" vertical="center" wrapText="1"/>
    </xf>
    <xf numFmtId="0" fontId="2" fillId="3" borderId="70" xfId="0" applyFont="1" applyFill="1" applyBorder="1" applyAlignment="1">
      <alignment horizontal="center" vertical="center" wrapText="1"/>
    </xf>
    <xf numFmtId="0" fontId="8" fillId="15" borderId="1" xfId="0" applyFont="1" applyFill="1" applyBorder="1" applyAlignment="1">
      <alignment vertical="top" wrapText="1"/>
    </xf>
  </cellXfs>
  <cellStyles count="4">
    <cellStyle name="Comma" xfId="2" builtinId="3"/>
    <cellStyle name="Currency" xfId="3" builtinId="4"/>
    <cellStyle name="Normal" xfId="0" builtinId="0"/>
    <cellStyle name="Percent" xfId="1" builtinId="5"/>
  </cellStyles>
  <dxfs count="19">
    <dxf>
      <fill>
        <patternFill>
          <bgColor rgb="FF00B050"/>
        </patternFill>
      </fill>
    </dxf>
    <dxf>
      <fill>
        <patternFill>
          <bgColor rgb="FFFF0000"/>
        </patternFill>
      </fill>
    </dxf>
    <dxf>
      <font>
        <color theme="0"/>
      </font>
      <fill>
        <patternFill>
          <bgColor rgb="FFC00000"/>
        </patternFill>
      </fill>
    </dxf>
    <dxf>
      <fill>
        <patternFill>
          <bgColor rgb="FFFFFF00"/>
        </patternFill>
      </fill>
    </dxf>
    <dxf>
      <fill>
        <patternFill>
          <bgColor theme="0" tint="-0.14996795556505021"/>
        </patternFill>
      </fill>
    </dxf>
    <dxf>
      <fill>
        <patternFill>
          <bgColor rgb="FF92D050"/>
        </patternFill>
      </fill>
    </dxf>
    <dxf>
      <fill>
        <patternFill>
          <bgColor rgb="FF92D050"/>
        </patternFill>
      </fill>
    </dxf>
    <dxf>
      <fill>
        <patternFill>
          <bgColor rgb="FF00B050"/>
        </patternFill>
      </fill>
    </dxf>
    <dxf>
      <fill>
        <patternFill>
          <bgColor rgb="FFFF0000"/>
        </patternFill>
      </fill>
    </dxf>
    <dxf>
      <font>
        <color theme="0"/>
      </font>
      <fill>
        <patternFill>
          <bgColor rgb="FFC00000"/>
        </patternFill>
      </fill>
    </dxf>
    <dxf>
      <fill>
        <patternFill>
          <bgColor rgb="FFFFFF00"/>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ont>
        <color theme="0"/>
      </font>
      <fill>
        <patternFill>
          <bgColor rgb="FFC00000"/>
        </patternFill>
      </fill>
    </dxf>
    <dxf>
      <fill>
        <patternFill>
          <bgColor rgb="FFFFFF00"/>
        </patternFill>
      </fill>
    </dxf>
    <dxf>
      <fill>
        <patternFill>
          <bgColor rgb="FFFFCCCC"/>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1E615-3F52-4A05-8EA6-F5BA62A4F9BA}">
  <sheetPr>
    <tabColor theme="6"/>
    <pageSetUpPr fitToPage="1"/>
  </sheetPr>
  <dimension ref="A1:L64"/>
  <sheetViews>
    <sheetView tabSelected="1" zoomScale="96" zoomScaleNormal="96" workbookViewId="0">
      <selection sqref="A1:A3"/>
    </sheetView>
  </sheetViews>
  <sheetFormatPr defaultColWidth="9.109375" defaultRowHeight="14.4" x14ac:dyDescent="0.3"/>
  <cols>
    <col min="1" max="1" width="15.6640625" style="127" customWidth="1"/>
    <col min="2" max="3" width="30.6640625" style="127" customWidth="1"/>
    <col min="4" max="4" width="15.6640625" style="127" customWidth="1"/>
    <col min="5" max="5" width="20.6640625" style="127" customWidth="1"/>
    <col min="6" max="6" width="60.6640625" style="128" customWidth="1"/>
    <col min="7" max="7" width="20.6640625" style="128" customWidth="1"/>
    <col min="8" max="12" width="3.77734375" style="79" customWidth="1"/>
    <col min="17" max="21" width="60.6640625" customWidth="1"/>
  </cols>
  <sheetData>
    <row r="1" spans="1:12" ht="25.2" customHeight="1" thickBot="1" x14ac:dyDescent="0.35">
      <c r="A1" s="461" t="s">
        <v>129</v>
      </c>
      <c r="B1" s="461" t="s">
        <v>130</v>
      </c>
      <c r="C1" s="461" t="s">
        <v>131</v>
      </c>
      <c r="D1" s="461" t="s">
        <v>132</v>
      </c>
      <c r="E1" s="461" t="s">
        <v>133</v>
      </c>
      <c r="F1" s="461" t="s">
        <v>134</v>
      </c>
      <c r="G1" s="458" t="s">
        <v>135</v>
      </c>
      <c r="H1" s="459"/>
      <c r="I1" s="459"/>
      <c r="J1" s="459"/>
      <c r="K1" s="459"/>
      <c r="L1" s="460"/>
    </row>
    <row r="2" spans="1:12" ht="30" customHeight="1" thickBot="1" x14ac:dyDescent="0.35">
      <c r="A2" s="462"/>
      <c r="B2" s="462"/>
      <c r="C2" s="462"/>
      <c r="D2" s="462"/>
      <c r="E2" s="462"/>
      <c r="F2" s="462"/>
      <c r="G2" s="461" t="s">
        <v>136</v>
      </c>
      <c r="H2" s="463" t="s">
        <v>137</v>
      </c>
      <c r="I2" s="464"/>
      <c r="J2" s="464"/>
      <c r="K2" s="464"/>
      <c r="L2" s="465"/>
    </row>
    <row r="3" spans="1:12" ht="25.2" customHeight="1" thickBot="1" x14ac:dyDescent="0.35">
      <c r="A3" s="466"/>
      <c r="B3" s="466"/>
      <c r="C3" s="466"/>
      <c r="D3" s="466"/>
      <c r="E3" s="466"/>
      <c r="F3" s="466"/>
      <c r="G3" s="462"/>
      <c r="H3" s="86" t="s">
        <v>138</v>
      </c>
      <c r="I3" s="87" t="s">
        <v>138</v>
      </c>
      <c r="J3" s="88" t="s">
        <v>138</v>
      </c>
      <c r="K3" s="89" t="s">
        <v>138</v>
      </c>
      <c r="L3" s="90" t="s">
        <v>138</v>
      </c>
    </row>
    <row r="4" spans="1:12" ht="12.9" customHeight="1" thickBot="1" x14ac:dyDescent="0.35">
      <c r="A4" s="456"/>
      <c r="B4" s="456"/>
      <c r="C4" s="456"/>
      <c r="D4" s="446"/>
      <c r="E4" s="456"/>
      <c r="F4" s="358" t="s">
        <v>139</v>
      </c>
      <c r="G4" s="447" t="s">
        <v>139</v>
      </c>
      <c r="H4" s="448"/>
      <c r="I4" s="448"/>
      <c r="J4" s="448"/>
      <c r="K4" s="448"/>
      <c r="L4" s="449"/>
    </row>
    <row r="5" spans="1:12" ht="12.9" customHeight="1" x14ac:dyDescent="0.3">
      <c r="A5" s="453"/>
      <c r="B5" s="453"/>
      <c r="C5" s="453"/>
      <c r="D5" s="444"/>
      <c r="E5" s="453"/>
      <c r="F5" s="91"/>
      <c r="G5" s="92"/>
      <c r="H5" s="93"/>
      <c r="I5" s="94"/>
      <c r="J5" s="94"/>
      <c r="K5" s="94"/>
      <c r="L5" s="95"/>
    </row>
    <row r="6" spans="1:12" ht="12.9" customHeight="1" x14ac:dyDescent="0.3">
      <c r="A6" s="453"/>
      <c r="B6" s="453"/>
      <c r="C6" s="453"/>
      <c r="D6" s="444"/>
      <c r="E6" s="453"/>
      <c r="F6" s="366"/>
      <c r="G6" s="362"/>
      <c r="H6" s="363"/>
      <c r="I6" s="364"/>
      <c r="J6" s="364"/>
      <c r="K6" s="364"/>
      <c r="L6" s="365"/>
    </row>
    <row r="7" spans="1:12" ht="12.9" customHeight="1" thickBot="1" x14ac:dyDescent="0.35">
      <c r="A7" s="453"/>
      <c r="B7" s="453"/>
      <c r="C7" s="453"/>
      <c r="D7" s="444"/>
      <c r="E7" s="453"/>
      <c r="F7" s="96"/>
      <c r="G7" s="97"/>
      <c r="H7" s="98"/>
      <c r="I7" s="99"/>
      <c r="J7" s="99"/>
      <c r="K7" s="99"/>
      <c r="L7" s="100"/>
    </row>
    <row r="8" spans="1:12" ht="12.9" customHeight="1" thickBot="1" x14ac:dyDescent="0.35">
      <c r="A8" s="453"/>
      <c r="B8" s="453"/>
      <c r="C8" s="453"/>
      <c r="D8" s="444"/>
      <c r="E8" s="453"/>
      <c r="F8" s="357" t="s">
        <v>140</v>
      </c>
      <c r="G8" s="450" t="s">
        <v>140</v>
      </c>
      <c r="H8" s="451"/>
      <c r="I8" s="451"/>
      <c r="J8" s="451"/>
      <c r="K8" s="451"/>
      <c r="L8" s="452"/>
    </row>
    <row r="9" spans="1:12" ht="12.9" customHeight="1" x14ac:dyDescent="0.3">
      <c r="A9" s="453"/>
      <c r="B9" s="453"/>
      <c r="C9" s="453"/>
      <c r="D9" s="444"/>
      <c r="E9" s="453"/>
      <c r="F9" s="101"/>
      <c r="G9" s="102"/>
      <c r="H9" s="103"/>
      <c r="I9" s="104"/>
      <c r="J9" s="104"/>
      <c r="K9" s="104"/>
      <c r="L9" s="105"/>
    </row>
    <row r="10" spans="1:12" ht="12.9" customHeight="1" x14ac:dyDescent="0.3">
      <c r="A10" s="453"/>
      <c r="B10" s="453"/>
      <c r="C10" s="453"/>
      <c r="D10" s="444"/>
      <c r="E10" s="453"/>
      <c r="F10" s="101"/>
      <c r="G10" s="106"/>
      <c r="H10" s="107"/>
      <c r="I10" s="108"/>
      <c r="J10" s="108"/>
      <c r="K10" s="108"/>
      <c r="L10" s="109"/>
    </row>
    <row r="11" spans="1:12" ht="12.9" customHeight="1" x14ac:dyDescent="0.3">
      <c r="A11" s="453"/>
      <c r="B11" s="453"/>
      <c r="C11" s="453"/>
      <c r="D11" s="444"/>
      <c r="E11" s="453"/>
      <c r="F11" s="110"/>
      <c r="G11" s="111"/>
      <c r="H11" s="107"/>
      <c r="I11" s="108"/>
      <c r="J11" s="108"/>
      <c r="K11" s="108"/>
      <c r="L11" s="109"/>
    </row>
    <row r="12" spans="1:12" ht="12.9" customHeight="1" x14ac:dyDescent="0.3">
      <c r="A12" s="453"/>
      <c r="B12" s="453"/>
      <c r="C12" s="453"/>
      <c r="D12" s="444"/>
      <c r="E12" s="453"/>
      <c r="F12" s="112"/>
      <c r="G12" s="111"/>
      <c r="H12" s="107"/>
      <c r="I12" s="108"/>
      <c r="J12" s="108"/>
      <c r="K12" s="108"/>
      <c r="L12" s="109"/>
    </row>
    <row r="13" spans="1:12" ht="12.9" customHeight="1" thickBot="1" x14ac:dyDescent="0.35">
      <c r="A13" s="453"/>
      <c r="B13" s="453"/>
      <c r="C13" s="453"/>
      <c r="D13" s="444"/>
      <c r="E13" s="453"/>
      <c r="F13" s="113"/>
      <c r="G13" s="114"/>
      <c r="H13" s="115"/>
      <c r="I13" s="116"/>
      <c r="J13" s="116"/>
      <c r="K13" s="116"/>
      <c r="L13" s="117"/>
    </row>
    <row r="14" spans="1:12" ht="12.9" customHeight="1" thickBot="1" x14ac:dyDescent="0.35">
      <c r="A14" s="453"/>
      <c r="B14" s="453"/>
      <c r="C14" s="453"/>
      <c r="D14" s="444"/>
      <c r="E14" s="446"/>
      <c r="F14" s="358" t="s">
        <v>139</v>
      </c>
      <c r="G14" s="447" t="s">
        <v>139</v>
      </c>
      <c r="H14" s="448"/>
      <c r="I14" s="448"/>
      <c r="J14" s="448"/>
      <c r="K14" s="448"/>
      <c r="L14" s="449"/>
    </row>
    <row r="15" spans="1:12" ht="12.9" customHeight="1" x14ac:dyDescent="0.3">
      <c r="A15" s="453"/>
      <c r="B15" s="453"/>
      <c r="C15" s="453"/>
      <c r="D15" s="444"/>
      <c r="E15" s="444"/>
      <c r="F15" s="91"/>
      <c r="G15" s="92"/>
      <c r="H15" s="93"/>
      <c r="I15" s="94"/>
      <c r="J15" s="94"/>
      <c r="K15" s="94"/>
      <c r="L15" s="95"/>
    </row>
    <row r="16" spans="1:12" ht="12.9" customHeight="1" x14ac:dyDescent="0.3">
      <c r="A16" s="453"/>
      <c r="B16" s="453"/>
      <c r="C16" s="453"/>
      <c r="D16" s="444"/>
      <c r="E16" s="444"/>
      <c r="F16" s="91"/>
      <c r="G16" s="362"/>
      <c r="H16" s="363"/>
      <c r="I16" s="364"/>
      <c r="J16" s="364"/>
      <c r="K16" s="364"/>
      <c r="L16" s="365"/>
    </row>
    <row r="17" spans="1:12" ht="12.9" customHeight="1" thickBot="1" x14ac:dyDescent="0.35">
      <c r="A17" s="453"/>
      <c r="B17" s="453"/>
      <c r="C17" s="453"/>
      <c r="D17" s="444"/>
      <c r="E17" s="444"/>
      <c r="F17" s="91"/>
      <c r="G17" s="97"/>
      <c r="H17" s="98"/>
      <c r="I17" s="99"/>
      <c r="J17" s="99"/>
      <c r="K17" s="99"/>
      <c r="L17" s="100"/>
    </row>
    <row r="18" spans="1:12" ht="12.9" customHeight="1" thickBot="1" x14ac:dyDescent="0.35">
      <c r="A18" s="453"/>
      <c r="B18" s="453"/>
      <c r="C18" s="453"/>
      <c r="D18" s="444"/>
      <c r="E18" s="444"/>
      <c r="F18" s="357" t="s">
        <v>140</v>
      </c>
      <c r="G18" s="450" t="s">
        <v>140</v>
      </c>
      <c r="H18" s="451"/>
      <c r="I18" s="451"/>
      <c r="J18" s="451"/>
      <c r="K18" s="451"/>
      <c r="L18" s="452"/>
    </row>
    <row r="19" spans="1:12" ht="12.9" customHeight="1" x14ac:dyDescent="0.3">
      <c r="A19" s="453"/>
      <c r="B19" s="453"/>
      <c r="C19" s="453"/>
      <c r="D19" s="444"/>
      <c r="E19" s="444"/>
      <c r="F19" s="118"/>
      <c r="G19" s="102"/>
      <c r="H19" s="103"/>
      <c r="I19" s="104"/>
      <c r="J19" s="104"/>
      <c r="K19" s="104"/>
      <c r="L19" s="105"/>
    </row>
    <row r="20" spans="1:12" ht="12.9" customHeight="1" x14ac:dyDescent="0.3">
      <c r="A20" s="453"/>
      <c r="B20" s="453"/>
      <c r="C20" s="453"/>
      <c r="D20" s="444"/>
      <c r="E20" s="444"/>
      <c r="F20" s="101"/>
      <c r="G20" s="106"/>
      <c r="H20" s="107"/>
      <c r="I20" s="108"/>
      <c r="J20" s="108"/>
      <c r="K20" s="108"/>
      <c r="L20" s="109"/>
    </row>
    <row r="21" spans="1:12" ht="12.9" customHeight="1" x14ac:dyDescent="0.3">
      <c r="A21" s="453"/>
      <c r="B21" s="453"/>
      <c r="C21" s="453"/>
      <c r="D21" s="444"/>
      <c r="E21" s="444"/>
      <c r="F21" s="110"/>
      <c r="G21" s="111"/>
      <c r="H21" s="107"/>
      <c r="I21" s="108"/>
      <c r="J21" s="108"/>
      <c r="K21" s="108"/>
      <c r="L21" s="109"/>
    </row>
    <row r="22" spans="1:12" ht="12.9" customHeight="1" x14ac:dyDescent="0.3">
      <c r="A22" s="453"/>
      <c r="B22" s="453"/>
      <c r="C22" s="453"/>
      <c r="D22" s="444"/>
      <c r="E22" s="444"/>
      <c r="F22" s="112"/>
      <c r="G22" s="111"/>
      <c r="H22" s="107"/>
      <c r="I22" s="108"/>
      <c r="J22" s="108"/>
      <c r="K22" s="108"/>
      <c r="L22" s="109"/>
    </row>
    <row r="23" spans="1:12" ht="12.9" customHeight="1" thickBot="1" x14ac:dyDescent="0.35">
      <c r="A23" s="453"/>
      <c r="B23" s="453"/>
      <c r="C23" s="453"/>
      <c r="D23" s="444"/>
      <c r="E23" s="445"/>
      <c r="F23" s="112"/>
      <c r="G23" s="114"/>
      <c r="H23" s="115"/>
      <c r="I23" s="116"/>
      <c r="J23" s="116"/>
      <c r="K23" s="116"/>
      <c r="L23" s="117"/>
    </row>
    <row r="24" spans="1:12" ht="12.9" customHeight="1" thickBot="1" x14ac:dyDescent="0.35">
      <c r="A24" s="453"/>
      <c r="B24" s="453"/>
      <c r="C24" s="453"/>
      <c r="D24" s="444"/>
      <c r="E24" s="456"/>
      <c r="F24" s="359" t="s">
        <v>139</v>
      </c>
      <c r="G24" s="447" t="s">
        <v>139</v>
      </c>
      <c r="H24" s="448"/>
      <c r="I24" s="448"/>
      <c r="J24" s="448"/>
      <c r="K24" s="448"/>
      <c r="L24" s="449"/>
    </row>
    <row r="25" spans="1:12" ht="12.9" customHeight="1" x14ac:dyDescent="0.3">
      <c r="A25" s="453"/>
      <c r="B25" s="453"/>
      <c r="C25" s="453"/>
      <c r="D25" s="444"/>
      <c r="E25" s="453"/>
      <c r="F25" s="91"/>
      <c r="G25" s="92"/>
      <c r="H25" s="93"/>
      <c r="I25" s="94"/>
      <c r="J25" s="94"/>
      <c r="K25" s="94"/>
      <c r="L25" s="95"/>
    </row>
    <row r="26" spans="1:12" ht="12.9" customHeight="1" x14ac:dyDescent="0.3">
      <c r="A26" s="453"/>
      <c r="B26" s="453"/>
      <c r="C26" s="453"/>
      <c r="D26" s="444"/>
      <c r="E26" s="453"/>
      <c r="F26" s="91"/>
      <c r="G26" s="362"/>
      <c r="H26" s="363"/>
      <c r="I26" s="364"/>
      <c r="J26" s="364"/>
      <c r="K26" s="364"/>
      <c r="L26" s="365"/>
    </row>
    <row r="27" spans="1:12" ht="12.9" customHeight="1" thickBot="1" x14ac:dyDescent="0.35">
      <c r="A27" s="453"/>
      <c r="B27" s="453"/>
      <c r="C27" s="453"/>
      <c r="D27" s="444"/>
      <c r="E27" s="453"/>
      <c r="F27" s="91"/>
      <c r="G27" s="97"/>
      <c r="H27" s="98"/>
      <c r="I27" s="99"/>
      <c r="J27" s="99"/>
      <c r="K27" s="99"/>
      <c r="L27" s="100"/>
    </row>
    <row r="28" spans="1:12" ht="12.9" customHeight="1" thickBot="1" x14ac:dyDescent="0.35">
      <c r="A28" s="453"/>
      <c r="B28" s="453"/>
      <c r="C28" s="453"/>
      <c r="D28" s="444"/>
      <c r="E28" s="453"/>
      <c r="F28" s="357" t="s">
        <v>140</v>
      </c>
      <c r="G28" s="450" t="s">
        <v>140</v>
      </c>
      <c r="H28" s="451"/>
      <c r="I28" s="451"/>
      <c r="J28" s="451"/>
      <c r="K28" s="451"/>
      <c r="L28" s="452"/>
    </row>
    <row r="29" spans="1:12" ht="12.9" customHeight="1" x14ac:dyDescent="0.3">
      <c r="A29" s="453"/>
      <c r="B29" s="453"/>
      <c r="C29" s="453"/>
      <c r="D29" s="444"/>
      <c r="E29" s="453"/>
      <c r="F29" s="118"/>
      <c r="G29" s="102"/>
      <c r="H29" s="103"/>
      <c r="I29" s="104"/>
      <c r="J29" s="104"/>
      <c r="K29" s="104"/>
      <c r="L29" s="105"/>
    </row>
    <row r="30" spans="1:12" ht="12.9" customHeight="1" x14ac:dyDescent="0.3">
      <c r="A30" s="453"/>
      <c r="B30" s="453"/>
      <c r="C30" s="453"/>
      <c r="D30" s="444"/>
      <c r="E30" s="457"/>
      <c r="F30" s="101"/>
      <c r="G30" s="106"/>
      <c r="H30" s="107"/>
      <c r="I30" s="108"/>
      <c r="J30" s="108"/>
      <c r="K30" s="108"/>
      <c r="L30" s="109"/>
    </row>
    <row r="31" spans="1:12" ht="12.9" customHeight="1" x14ac:dyDescent="0.3">
      <c r="A31" s="453"/>
      <c r="B31" s="453"/>
      <c r="C31" s="453"/>
      <c r="D31" s="444"/>
      <c r="E31" s="453"/>
      <c r="F31" s="110"/>
      <c r="G31" s="111"/>
      <c r="H31" s="107"/>
      <c r="I31" s="108"/>
      <c r="J31" s="108"/>
      <c r="K31" s="108"/>
      <c r="L31" s="109"/>
    </row>
    <row r="32" spans="1:12" ht="12.9" customHeight="1" x14ac:dyDescent="0.3">
      <c r="A32" s="453"/>
      <c r="B32" s="453"/>
      <c r="C32" s="453"/>
      <c r="D32" s="444"/>
      <c r="E32" s="453"/>
      <c r="F32" s="112"/>
      <c r="G32" s="111"/>
      <c r="H32" s="107"/>
      <c r="I32" s="108"/>
      <c r="J32" s="108"/>
      <c r="K32" s="108"/>
      <c r="L32" s="109"/>
    </row>
    <row r="33" spans="1:12" ht="12.9" customHeight="1" thickBot="1" x14ac:dyDescent="0.35">
      <c r="A33" s="453"/>
      <c r="B33" s="453"/>
      <c r="C33" s="453"/>
      <c r="D33" s="445"/>
      <c r="E33" s="454"/>
      <c r="F33" s="112"/>
      <c r="G33" s="114"/>
      <c r="H33" s="115"/>
      <c r="I33" s="116"/>
      <c r="J33" s="116"/>
      <c r="K33" s="116"/>
      <c r="L33" s="117"/>
    </row>
    <row r="34" spans="1:12" ht="12.9" customHeight="1" thickBot="1" x14ac:dyDescent="0.35">
      <c r="A34" s="453"/>
      <c r="B34" s="453"/>
      <c r="C34" s="453"/>
      <c r="D34" s="446"/>
      <c r="E34" s="446"/>
      <c r="F34" s="359" t="s">
        <v>139</v>
      </c>
      <c r="G34" s="447" t="s">
        <v>139</v>
      </c>
      <c r="H34" s="448"/>
      <c r="I34" s="448"/>
      <c r="J34" s="448"/>
      <c r="K34" s="448"/>
      <c r="L34" s="449"/>
    </row>
    <row r="35" spans="1:12" ht="12.9" customHeight="1" x14ac:dyDescent="0.3">
      <c r="A35" s="453"/>
      <c r="B35" s="453"/>
      <c r="C35" s="453"/>
      <c r="D35" s="444"/>
      <c r="E35" s="444"/>
      <c r="F35" s="91"/>
      <c r="G35" s="92"/>
      <c r="H35" s="93"/>
      <c r="I35" s="94"/>
      <c r="J35" s="94"/>
      <c r="K35" s="94"/>
      <c r="L35" s="95"/>
    </row>
    <row r="36" spans="1:12" ht="12.9" customHeight="1" x14ac:dyDescent="0.3">
      <c r="A36" s="453"/>
      <c r="B36" s="453"/>
      <c r="C36" s="453"/>
      <c r="D36" s="444"/>
      <c r="E36" s="444"/>
      <c r="F36" s="91"/>
      <c r="G36" s="362"/>
      <c r="H36" s="363"/>
      <c r="I36" s="364"/>
      <c r="J36" s="364"/>
      <c r="K36" s="364"/>
      <c r="L36" s="365"/>
    </row>
    <row r="37" spans="1:12" ht="12.9" customHeight="1" thickBot="1" x14ac:dyDescent="0.35">
      <c r="A37" s="453"/>
      <c r="B37" s="453"/>
      <c r="C37" s="453"/>
      <c r="D37" s="444"/>
      <c r="E37" s="444"/>
      <c r="F37" s="91"/>
      <c r="G37" s="97"/>
      <c r="H37" s="98"/>
      <c r="I37" s="99"/>
      <c r="J37" s="99"/>
      <c r="K37" s="99"/>
      <c r="L37" s="100"/>
    </row>
    <row r="38" spans="1:12" ht="12.9" customHeight="1" thickBot="1" x14ac:dyDescent="0.35">
      <c r="A38" s="453"/>
      <c r="B38" s="453"/>
      <c r="C38" s="453"/>
      <c r="D38" s="444"/>
      <c r="E38" s="444"/>
      <c r="F38" s="357" t="s">
        <v>140</v>
      </c>
      <c r="G38" s="450" t="s">
        <v>140</v>
      </c>
      <c r="H38" s="451"/>
      <c r="I38" s="451"/>
      <c r="J38" s="451"/>
      <c r="K38" s="451"/>
      <c r="L38" s="452"/>
    </row>
    <row r="39" spans="1:12" ht="12.9" customHeight="1" x14ac:dyDescent="0.3">
      <c r="A39" s="453"/>
      <c r="B39" s="453"/>
      <c r="C39" s="453"/>
      <c r="D39" s="444"/>
      <c r="E39" s="444"/>
      <c r="F39" s="118"/>
      <c r="G39" s="102"/>
      <c r="H39" s="103"/>
      <c r="I39" s="104"/>
      <c r="J39" s="104"/>
      <c r="K39" s="104"/>
      <c r="L39" s="105"/>
    </row>
    <row r="40" spans="1:12" ht="12.9" customHeight="1" x14ac:dyDescent="0.3">
      <c r="A40" s="453"/>
      <c r="B40" s="453"/>
      <c r="C40" s="453"/>
      <c r="D40" s="444"/>
      <c r="E40" s="455"/>
      <c r="F40" s="101"/>
      <c r="G40" s="106"/>
      <c r="H40" s="107"/>
      <c r="I40" s="108"/>
      <c r="J40" s="108"/>
      <c r="K40" s="108"/>
      <c r="L40" s="109"/>
    </row>
    <row r="41" spans="1:12" ht="12.9" customHeight="1" x14ac:dyDescent="0.3">
      <c r="A41" s="453"/>
      <c r="B41" s="453"/>
      <c r="C41" s="453"/>
      <c r="D41" s="444"/>
      <c r="E41" s="444"/>
      <c r="F41" s="110"/>
      <c r="G41" s="111"/>
      <c r="H41" s="107"/>
      <c r="I41" s="108"/>
      <c r="J41" s="108"/>
      <c r="K41" s="108"/>
      <c r="L41" s="109"/>
    </row>
    <row r="42" spans="1:12" ht="12.9" customHeight="1" x14ac:dyDescent="0.3">
      <c r="A42" s="453"/>
      <c r="B42" s="453"/>
      <c r="C42" s="453"/>
      <c r="D42" s="444"/>
      <c r="E42" s="444"/>
      <c r="F42" s="112"/>
      <c r="G42" s="111"/>
      <c r="H42" s="107"/>
      <c r="I42" s="108"/>
      <c r="J42" s="108"/>
      <c r="K42" s="108"/>
      <c r="L42" s="109"/>
    </row>
    <row r="43" spans="1:12" ht="12.9" customHeight="1" thickBot="1" x14ac:dyDescent="0.35">
      <c r="A43" s="453"/>
      <c r="B43" s="453"/>
      <c r="C43" s="453"/>
      <c r="D43" s="444"/>
      <c r="E43" s="445"/>
      <c r="F43" s="112"/>
      <c r="G43" s="114"/>
      <c r="H43" s="115"/>
      <c r="I43" s="116"/>
      <c r="J43" s="116"/>
      <c r="K43" s="116"/>
      <c r="L43" s="117"/>
    </row>
    <row r="44" spans="1:12" ht="12.9" customHeight="1" thickBot="1" x14ac:dyDescent="0.35">
      <c r="A44" s="453"/>
      <c r="B44" s="453"/>
      <c r="C44" s="453"/>
      <c r="D44" s="444"/>
      <c r="E44" s="456"/>
      <c r="F44" s="359" t="s">
        <v>139</v>
      </c>
      <c r="G44" s="447" t="s">
        <v>139</v>
      </c>
      <c r="H44" s="448"/>
      <c r="I44" s="448"/>
      <c r="J44" s="448"/>
      <c r="K44" s="448"/>
      <c r="L44" s="449"/>
    </row>
    <row r="45" spans="1:12" ht="12.9" customHeight="1" x14ac:dyDescent="0.3">
      <c r="A45" s="453"/>
      <c r="B45" s="453"/>
      <c r="C45" s="453"/>
      <c r="D45" s="444"/>
      <c r="E45" s="453"/>
      <c r="F45" s="91"/>
      <c r="G45" s="92"/>
      <c r="H45" s="93"/>
      <c r="I45" s="94"/>
      <c r="J45" s="94"/>
      <c r="K45" s="94"/>
      <c r="L45" s="95"/>
    </row>
    <row r="46" spans="1:12" ht="12.9" customHeight="1" x14ac:dyDescent="0.3">
      <c r="A46" s="453"/>
      <c r="B46" s="453"/>
      <c r="C46" s="453"/>
      <c r="D46" s="444"/>
      <c r="E46" s="453"/>
      <c r="F46" s="91"/>
      <c r="G46" s="362"/>
      <c r="H46" s="363"/>
      <c r="I46" s="364"/>
      <c r="J46" s="364"/>
      <c r="K46" s="364"/>
      <c r="L46" s="365"/>
    </row>
    <row r="47" spans="1:12" ht="12.9" customHeight="1" thickBot="1" x14ac:dyDescent="0.35">
      <c r="A47" s="453"/>
      <c r="B47" s="453"/>
      <c r="C47" s="453"/>
      <c r="D47" s="444"/>
      <c r="E47" s="453"/>
      <c r="F47" s="91"/>
      <c r="G47" s="97"/>
      <c r="H47" s="98"/>
      <c r="I47" s="99"/>
      <c r="J47" s="99"/>
      <c r="K47" s="99"/>
      <c r="L47" s="100"/>
    </row>
    <row r="48" spans="1:12" ht="12.9" customHeight="1" thickBot="1" x14ac:dyDescent="0.35">
      <c r="A48" s="453"/>
      <c r="B48" s="453"/>
      <c r="C48" s="453"/>
      <c r="D48" s="119"/>
      <c r="E48" s="453"/>
      <c r="F48" s="357" t="s">
        <v>140</v>
      </c>
      <c r="G48" s="450" t="s">
        <v>140</v>
      </c>
      <c r="H48" s="451"/>
      <c r="I48" s="451"/>
      <c r="J48" s="451"/>
      <c r="K48" s="451"/>
      <c r="L48" s="452"/>
    </row>
    <row r="49" spans="1:12" ht="12.9" customHeight="1" x14ac:dyDescent="0.3">
      <c r="A49" s="453"/>
      <c r="B49" s="453"/>
      <c r="C49" s="453"/>
      <c r="D49" s="444"/>
      <c r="E49" s="453"/>
      <c r="F49" s="118"/>
      <c r="G49" s="102"/>
      <c r="H49" s="103"/>
      <c r="I49" s="104"/>
      <c r="J49" s="104"/>
      <c r="K49" s="104"/>
      <c r="L49" s="105"/>
    </row>
    <row r="50" spans="1:12" ht="12.9" customHeight="1" x14ac:dyDescent="0.3">
      <c r="A50" s="453"/>
      <c r="B50" s="453"/>
      <c r="C50" s="453"/>
      <c r="D50" s="444"/>
      <c r="E50" s="453"/>
      <c r="F50" s="101"/>
      <c r="G50" s="106"/>
      <c r="H50" s="107"/>
      <c r="I50" s="108"/>
      <c r="J50" s="108"/>
      <c r="K50" s="108"/>
      <c r="L50" s="109"/>
    </row>
    <row r="51" spans="1:12" ht="12.9" customHeight="1" x14ac:dyDescent="0.3">
      <c r="A51" s="453"/>
      <c r="B51" s="453"/>
      <c r="C51" s="453"/>
      <c r="D51" s="444"/>
      <c r="E51" s="457"/>
      <c r="F51" s="110"/>
      <c r="G51" s="111"/>
      <c r="H51" s="107"/>
      <c r="I51" s="108"/>
      <c r="J51" s="108"/>
      <c r="K51" s="108"/>
      <c r="L51" s="109"/>
    </row>
    <row r="52" spans="1:12" ht="12.9" customHeight="1" x14ac:dyDescent="0.3">
      <c r="A52" s="453"/>
      <c r="B52" s="453"/>
      <c r="C52" s="453"/>
      <c r="D52" s="444"/>
      <c r="E52" s="453"/>
      <c r="F52" s="112"/>
      <c r="G52" s="111"/>
      <c r="H52" s="107"/>
      <c r="I52" s="108"/>
      <c r="J52" s="108"/>
      <c r="K52" s="108"/>
      <c r="L52" s="109"/>
    </row>
    <row r="53" spans="1:12" ht="12.9" customHeight="1" thickBot="1" x14ac:dyDescent="0.35">
      <c r="A53" s="453"/>
      <c r="B53" s="453"/>
      <c r="C53" s="453"/>
      <c r="D53" s="444"/>
      <c r="E53" s="454"/>
      <c r="F53" s="112"/>
      <c r="G53" s="114"/>
      <c r="H53" s="115"/>
      <c r="I53" s="116"/>
      <c r="J53" s="116"/>
      <c r="K53" s="116"/>
      <c r="L53" s="117"/>
    </row>
    <row r="54" spans="1:12" ht="12.9" customHeight="1" thickBot="1" x14ac:dyDescent="0.35">
      <c r="A54" s="453"/>
      <c r="B54" s="453"/>
      <c r="C54" s="453"/>
      <c r="D54" s="444"/>
      <c r="E54" s="446"/>
      <c r="F54" s="359" t="s">
        <v>139</v>
      </c>
      <c r="G54" s="447" t="s">
        <v>139</v>
      </c>
      <c r="H54" s="448"/>
      <c r="I54" s="448"/>
      <c r="J54" s="448"/>
      <c r="K54" s="448"/>
      <c r="L54" s="449"/>
    </row>
    <row r="55" spans="1:12" ht="12.9" customHeight="1" x14ac:dyDescent="0.3">
      <c r="A55" s="453"/>
      <c r="B55" s="453"/>
      <c r="C55" s="453"/>
      <c r="D55" s="444"/>
      <c r="E55" s="444"/>
      <c r="F55" s="91"/>
      <c r="G55" s="92"/>
      <c r="H55" s="93"/>
      <c r="I55" s="94"/>
      <c r="J55" s="94"/>
      <c r="K55" s="94"/>
      <c r="L55" s="95"/>
    </row>
    <row r="56" spans="1:12" ht="12.9" customHeight="1" x14ac:dyDescent="0.3">
      <c r="A56" s="453"/>
      <c r="B56" s="453"/>
      <c r="C56" s="453"/>
      <c r="D56" s="444"/>
      <c r="E56" s="444"/>
      <c r="F56" s="91"/>
      <c r="G56" s="362"/>
      <c r="H56" s="363"/>
      <c r="I56" s="364"/>
      <c r="J56" s="364"/>
      <c r="K56" s="364"/>
      <c r="L56" s="365"/>
    </row>
    <row r="57" spans="1:12" ht="12.9" customHeight="1" thickBot="1" x14ac:dyDescent="0.35">
      <c r="A57" s="453"/>
      <c r="B57" s="453"/>
      <c r="C57" s="453"/>
      <c r="D57" s="444"/>
      <c r="E57" s="444"/>
      <c r="F57" s="91"/>
      <c r="G57" s="97"/>
      <c r="H57" s="98"/>
      <c r="I57" s="99"/>
      <c r="J57" s="99"/>
      <c r="K57" s="99"/>
      <c r="L57" s="100"/>
    </row>
    <row r="58" spans="1:12" ht="12.9" customHeight="1" thickBot="1" x14ac:dyDescent="0.35">
      <c r="A58" s="453"/>
      <c r="B58" s="453"/>
      <c r="C58" s="453"/>
      <c r="D58" s="444"/>
      <c r="E58" s="444"/>
      <c r="F58" s="357" t="s">
        <v>140</v>
      </c>
      <c r="G58" s="450" t="s">
        <v>140</v>
      </c>
      <c r="H58" s="451"/>
      <c r="I58" s="451"/>
      <c r="J58" s="451"/>
      <c r="K58" s="451"/>
      <c r="L58" s="452"/>
    </row>
    <row r="59" spans="1:12" ht="12.9" customHeight="1" x14ac:dyDescent="0.3">
      <c r="A59" s="453"/>
      <c r="B59" s="453"/>
      <c r="C59" s="453"/>
      <c r="D59" s="444"/>
      <c r="E59" s="444"/>
      <c r="F59" s="118"/>
      <c r="G59" s="102"/>
      <c r="H59" s="103"/>
      <c r="I59" s="104"/>
      <c r="J59" s="104"/>
      <c r="K59" s="104"/>
      <c r="L59" s="105"/>
    </row>
    <row r="60" spans="1:12" ht="12.9" customHeight="1" x14ac:dyDescent="0.3">
      <c r="A60" s="453"/>
      <c r="B60" s="453"/>
      <c r="C60" s="453"/>
      <c r="D60" s="444"/>
      <c r="E60" s="444"/>
      <c r="F60" s="101"/>
      <c r="G60" s="106"/>
      <c r="H60" s="107"/>
      <c r="I60" s="108"/>
      <c r="J60" s="108"/>
      <c r="K60" s="108"/>
      <c r="L60" s="109"/>
    </row>
    <row r="61" spans="1:12" ht="12.9" customHeight="1" x14ac:dyDescent="0.3">
      <c r="A61" s="453"/>
      <c r="B61" s="453"/>
      <c r="C61" s="453"/>
      <c r="D61" s="444"/>
      <c r="E61" s="444"/>
      <c r="F61" s="110"/>
      <c r="G61" s="111"/>
      <c r="H61" s="107"/>
      <c r="I61" s="108"/>
      <c r="J61" s="108"/>
      <c r="K61" s="108"/>
      <c r="L61" s="109"/>
    </row>
    <row r="62" spans="1:12" ht="12.9" customHeight="1" x14ac:dyDescent="0.3">
      <c r="A62" s="453"/>
      <c r="B62" s="453"/>
      <c r="C62" s="453"/>
      <c r="D62" s="444"/>
      <c r="E62" s="444"/>
      <c r="F62" s="112"/>
      <c r="G62" s="111"/>
      <c r="H62" s="107"/>
      <c r="I62" s="108"/>
      <c r="J62" s="108"/>
      <c r="K62" s="108"/>
      <c r="L62" s="109"/>
    </row>
    <row r="63" spans="1:12" ht="12.9" customHeight="1" thickBot="1" x14ac:dyDescent="0.35">
      <c r="A63" s="454"/>
      <c r="B63" s="454"/>
      <c r="C63" s="454"/>
      <c r="D63" s="445"/>
      <c r="E63" s="445"/>
      <c r="F63" s="120"/>
      <c r="G63" s="121"/>
      <c r="H63" s="122"/>
      <c r="I63" s="123"/>
      <c r="J63" s="123"/>
      <c r="K63" s="123"/>
      <c r="L63" s="124"/>
    </row>
    <row r="64" spans="1:12" ht="12.9" customHeight="1" x14ac:dyDescent="0.3">
      <c r="A64" s="125"/>
      <c r="B64" s="125"/>
      <c r="C64" s="125"/>
      <c r="D64" s="125"/>
      <c r="E64" s="125"/>
      <c r="F64" s="126"/>
      <c r="G64" s="126"/>
    </row>
  </sheetData>
  <mergeCells count="38">
    <mergeCell ref="G1:L1"/>
    <mergeCell ref="G2:G3"/>
    <mergeCell ref="H2:L2"/>
    <mergeCell ref="A4:A63"/>
    <mergeCell ref="B4:B33"/>
    <mergeCell ref="C4:C17"/>
    <mergeCell ref="D4:D17"/>
    <mergeCell ref="E4:E13"/>
    <mergeCell ref="G4:L4"/>
    <mergeCell ref="G8:L8"/>
    <mergeCell ref="A1:A3"/>
    <mergeCell ref="B1:B3"/>
    <mergeCell ref="C1:C3"/>
    <mergeCell ref="D1:D3"/>
    <mergeCell ref="E1:E3"/>
    <mergeCell ref="F1:F3"/>
    <mergeCell ref="E14:E23"/>
    <mergeCell ref="G14:L14"/>
    <mergeCell ref="C18:C33"/>
    <mergeCell ref="D18:D33"/>
    <mergeCell ref="G18:L18"/>
    <mergeCell ref="E24:E33"/>
    <mergeCell ref="G24:L24"/>
    <mergeCell ref="G28:L28"/>
    <mergeCell ref="D49:D63"/>
    <mergeCell ref="E54:E63"/>
    <mergeCell ref="G54:L54"/>
    <mergeCell ref="G58:L58"/>
    <mergeCell ref="B34:B63"/>
    <mergeCell ref="C34:C47"/>
    <mergeCell ref="D34:D47"/>
    <mergeCell ref="E34:E43"/>
    <mergeCell ref="G34:L34"/>
    <mergeCell ref="G38:L38"/>
    <mergeCell ref="E44:E53"/>
    <mergeCell ref="G44:L44"/>
    <mergeCell ref="C48:C63"/>
    <mergeCell ref="G48:L48"/>
  </mergeCells>
  <printOptions horizontalCentered="1"/>
  <pageMargins left="0.25" right="0.25" top="0.75" bottom="0.75" header="0.3" footer="0.3"/>
  <pageSetup paperSize="3" scale="87" orientation="landscape" horizontalDpi="4294967293" r:id="rId1"/>
  <headerFooter>
    <oddHeader>&amp;C&amp;"-,Bold"&amp;14Levels of Service to Asset Hierarchy</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557BC-D4E8-46D5-ADA2-664F8E29AD63}">
  <dimension ref="A1:I14"/>
  <sheetViews>
    <sheetView workbookViewId="0">
      <selection activeCell="L6" sqref="L6"/>
    </sheetView>
  </sheetViews>
  <sheetFormatPr defaultRowHeight="14.4" x14ac:dyDescent="0.3"/>
  <cols>
    <col min="6" max="6" width="9.77734375" customWidth="1"/>
    <col min="7" max="7" width="20.77734375" customWidth="1"/>
    <col min="8" max="8" width="25" customWidth="1"/>
    <col min="9" max="9" width="27" customWidth="1"/>
  </cols>
  <sheetData>
    <row r="1" spans="1:9" ht="15" thickBot="1" x14ac:dyDescent="0.35">
      <c r="A1" s="563" t="s">
        <v>0</v>
      </c>
      <c r="B1" s="563"/>
      <c r="C1" s="563"/>
      <c r="D1" s="563"/>
      <c r="E1" s="563"/>
      <c r="G1" s="564" t="s">
        <v>1</v>
      </c>
      <c r="H1" s="564"/>
    </row>
    <row r="2" spans="1:9" ht="34.200000000000003" customHeight="1" thickBot="1" x14ac:dyDescent="0.35">
      <c r="A2" s="565" t="s">
        <v>2</v>
      </c>
      <c r="B2" s="567" t="s">
        <v>3</v>
      </c>
      <c r="C2" s="565" t="s">
        <v>4</v>
      </c>
      <c r="D2" s="463" t="s">
        <v>5</v>
      </c>
      <c r="E2" s="465"/>
      <c r="G2" s="1" t="s">
        <v>6</v>
      </c>
      <c r="H2" s="2" t="s">
        <v>7</v>
      </c>
      <c r="I2" s="3" t="s">
        <v>8</v>
      </c>
    </row>
    <row r="3" spans="1:9" ht="15" thickBot="1" x14ac:dyDescent="0.35">
      <c r="A3" s="566"/>
      <c r="B3" s="568"/>
      <c r="C3" s="566"/>
      <c r="D3" s="3" t="s">
        <v>9</v>
      </c>
      <c r="E3" s="2" t="s">
        <v>10</v>
      </c>
      <c r="G3" s="4" t="s">
        <v>11</v>
      </c>
      <c r="H3" s="5" t="s">
        <v>12</v>
      </c>
      <c r="I3" s="6" t="s">
        <v>13</v>
      </c>
    </row>
    <row r="4" spans="1:9" ht="29.4" thickBot="1" x14ac:dyDescent="0.35">
      <c r="A4" s="7" t="s">
        <v>14</v>
      </c>
      <c r="B4" s="4">
        <v>75</v>
      </c>
      <c r="C4" s="5" t="s">
        <v>15</v>
      </c>
      <c r="D4" s="5">
        <v>65</v>
      </c>
      <c r="E4" s="8">
        <v>6</v>
      </c>
      <c r="G4" s="9" t="s">
        <v>16</v>
      </c>
      <c r="H4" s="10" t="s">
        <v>17</v>
      </c>
      <c r="I4" s="11" t="s">
        <v>18</v>
      </c>
    </row>
    <row r="5" spans="1:9" ht="29.4" thickBot="1" x14ac:dyDescent="0.35">
      <c r="A5" s="7" t="s">
        <v>19</v>
      </c>
      <c r="B5" s="9">
        <v>75</v>
      </c>
      <c r="C5" s="10" t="s">
        <v>20</v>
      </c>
      <c r="D5" s="10">
        <v>55</v>
      </c>
      <c r="E5" s="12">
        <v>5.8</v>
      </c>
      <c r="G5" s="9" t="s">
        <v>21</v>
      </c>
      <c r="H5" s="10" t="s">
        <v>22</v>
      </c>
      <c r="I5" s="11" t="s">
        <v>23</v>
      </c>
    </row>
    <row r="6" spans="1:9" ht="29.4" thickBot="1" x14ac:dyDescent="0.35">
      <c r="A6" s="7" t="s">
        <v>24</v>
      </c>
      <c r="B6" s="9">
        <v>70</v>
      </c>
      <c r="C6" s="10" t="s">
        <v>25</v>
      </c>
      <c r="D6" s="10">
        <v>50</v>
      </c>
      <c r="E6" s="12">
        <v>5.0999999999999996</v>
      </c>
      <c r="G6" s="9" t="s">
        <v>26</v>
      </c>
      <c r="H6" s="10" t="s">
        <v>27</v>
      </c>
      <c r="I6" s="11" t="s">
        <v>28</v>
      </c>
    </row>
    <row r="7" spans="1:9" ht="29.4" thickBot="1" x14ac:dyDescent="0.35">
      <c r="A7" s="7" t="s">
        <v>29</v>
      </c>
      <c r="B7" s="13">
        <v>65</v>
      </c>
      <c r="C7" s="14" t="s">
        <v>30</v>
      </c>
      <c r="D7" s="14">
        <v>45</v>
      </c>
      <c r="E7" s="15">
        <v>5.0999999999999996</v>
      </c>
      <c r="G7" s="13" t="s">
        <v>31</v>
      </c>
      <c r="H7" s="14" t="s">
        <v>32</v>
      </c>
      <c r="I7" s="16" t="s">
        <v>208</v>
      </c>
    </row>
    <row r="9" spans="1:9" ht="36" customHeight="1" x14ac:dyDescent="0.3">
      <c r="A9" s="483" t="s">
        <v>33</v>
      </c>
      <c r="B9" s="483"/>
      <c r="C9" s="483"/>
      <c r="D9" s="483"/>
      <c r="E9" s="483"/>
      <c r="F9" s="17"/>
      <c r="G9" s="18" t="s">
        <v>34</v>
      </c>
    </row>
    <row r="10" spans="1:9" ht="20.399999999999999" customHeight="1" thickBot="1" x14ac:dyDescent="0.35">
      <c r="A10" s="19"/>
      <c r="B10" s="19"/>
      <c r="C10" s="19"/>
      <c r="D10" s="19"/>
      <c r="E10" s="19"/>
      <c r="F10" s="17"/>
      <c r="G10" s="563" t="s">
        <v>35</v>
      </c>
      <c r="H10" s="563"/>
    </row>
    <row r="11" spans="1:9" ht="15" thickBot="1" x14ac:dyDescent="0.35">
      <c r="G11" s="20" t="s">
        <v>36</v>
      </c>
      <c r="H11" s="569" t="s">
        <v>37</v>
      </c>
      <c r="I11" s="567"/>
    </row>
    <row r="12" spans="1:9" ht="36" customHeight="1" thickBot="1" x14ac:dyDescent="0.35">
      <c r="G12" s="21" t="s">
        <v>38</v>
      </c>
      <c r="H12" s="561" t="s">
        <v>39</v>
      </c>
      <c r="I12" s="562"/>
    </row>
    <row r="13" spans="1:9" ht="50.4" customHeight="1" thickBot="1" x14ac:dyDescent="0.35">
      <c r="G13" s="21" t="s">
        <v>40</v>
      </c>
      <c r="H13" s="570" t="s">
        <v>41</v>
      </c>
      <c r="I13" s="571"/>
    </row>
    <row r="14" spans="1:9" ht="29.4" customHeight="1" thickBot="1" x14ac:dyDescent="0.35">
      <c r="G14" s="21" t="s">
        <v>42</v>
      </c>
      <c r="H14" s="561" t="s">
        <v>43</v>
      </c>
      <c r="I14" s="562"/>
    </row>
  </sheetData>
  <mergeCells count="12">
    <mergeCell ref="H14:I14"/>
    <mergeCell ref="A1:E1"/>
    <mergeCell ref="G1:H1"/>
    <mergeCell ref="A2:A3"/>
    <mergeCell ref="B2:B3"/>
    <mergeCell ref="C2:C3"/>
    <mergeCell ref="D2:E2"/>
    <mergeCell ref="A9:E9"/>
    <mergeCell ref="G10:H10"/>
    <mergeCell ref="H11:I11"/>
    <mergeCell ref="H12:I12"/>
    <mergeCell ref="H13:I13"/>
  </mergeCells>
  <pageMargins left="0.25" right="0.25"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34349-C6F6-4295-8C07-AFA66DBEAF7E}">
  <sheetPr>
    <pageSetUpPr fitToPage="1"/>
  </sheetPr>
  <dimension ref="A1:H22"/>
  <sheetViews>
    <sheetView zoomScaleNormal="100" workbookViewId="0">
      <selection activeCell="D10" sqref="D10"/>
    </sheetView>
  </sheetViews>
  <sheetFormatPr defaultRowHeight="14.4" x14ac:dyDescent="0.3"/>
  <cols>
    <col min="1" max="1" width="8.77734375" customWidth="1"/>
    <col min="2" max="2" width="22" customWidth="1"/>
    <col min="3" max="3" width="14.5546875" style="17" customWidth="1"/>
    <col min="4" max="8" width="25.77734375" customWidth="1"/>
  </cols>
  <sheetData>
    <row r="1" spans="1:8" ht="15" customHeight="1" thickBot="1" x14ac:dyDescent="0.35">
      <c r="A1" s="565" t="s">
        <v>295</v>
      </c>
      <c r="B1" s="565" t="s">
        <v>296</v>
      </c>
      <c r="C1" s="565" t="s">
        <v>297</v>
      </c>
      <c r="D1" s="584" t="s">
        <v>298</v>
      </c>
      <c r="E1" s="585"/>
      <c r="F1" s="585"/>
      <c r="G1" s="585"/>
      <c r="H1" s="586"/>
    </row>
    <row r="2" spans="1:8" ht="15" customHeight="1" x14ac:dyDescent="0.3">
      <c r="A2" s="583"/>
      <c r="B2" s="583"/>
      <c r="C2" s="583"/>
      <c r="D2" s="587" t="s">
        <v>299</v>
      </c>
      <c r="E2" s="589" t="s">
        <v>300</v>
      </c>
      <c r="F2" s="591" t="s">
        <v>301</v>
      </c>
      <c r="G2" s="593" t="s">
        <v>302</v>
      </c>
      <c r="H2" s="595" t="s">
        <v>303</v>
      </c>
    </row>
    <row r="3" spans="1:8" ht="30" customHeight="1" thickBot="1" x14ac:dyDescent="0.35">
      <c r="A3" s="566"/>
      <c r="B3" s="566"/>
      <c r="C3" s="566"/>
      <c r="D3" s="588"/>
      <c r="E3" s="590"/>
      <c r="F3" s="592"/>
      <c r="G3" s="594"/>
      <c r="H3" s="596"/>
    </row>
    <row r="4" spans="1:8" ht="45" customHeight="1" x14ac:dyDescent="0.3">
      <c r="A4" s="572" t="s">
        <v>139</v>
      </c>
      <c r="B4" s="301" t="s">
        <v>304</v>
      </c>
      <c r="C4" s="302" t="s">
        <v>305</v>
      </c>
      <c r="D4" s="303" t="s">
        <v>306</v>
      </c>
      <c r="E4" s="303" t="s">
        <v>307</v>
      </c>
      <c r="F4" s="303" t="s">
        <v>308</v>
      </c>
      <c r="G4" s="303" t="s">
        <v>309</v>
      </c>
      <c r="H4" s="304" t="s">
        <v>310</v>
      </c>
    </row>
    <row r="5" spans="1:8" ht="43.2" x14ac:dyDescent="0.3">
      <c r="A5" s="573"/>
      <c r="B5" s="305" t="s">
        <v>464</v>
      </c>
      <c r="C5" s="306" t="s">
        <v>9</v>
      </c>
      <c r="D5" s="325" t="s">
        <v>311</v>
      </c>
      <c r="E5" s="166" t="s">
        <v>465</v>
      </c>
      <c r="F5" s="326" t="s">
        <v>466</v>
      </c>
      <c r="G5" s="157" t="s">
        <v>467</v>
      </c>
      <c r="H5" s="167" t="s">
        <v>468</v>
      </c>
    </row>
    <row r="6" spans="1:8" ht="43.2" x14ac:dyDescent="0.3">
      <c r="A6" s="573"/>
      <c r="B6" s="305" t="s">
        <v>461</v>
      </c>
      <c r="C6" s="306" t="s">
        <v>9</v>
      </c>
      <c r="D6" s="325" t="s">
        <v>311</v>
      </c>
      <c r="E6" s="166" t="s">
        <v>312</v>
      </c>
      <c r="F6" s="326" t="s">
        <v>471</v>
      </c>
      <c r="G6" s="157" t="s">
        <v>470</v>
      </c>
      <c r="H6" s="167" t="s">
        <v>469</v>
      </c>
    </row>
    <row r="7" spans="1:8" ht="43.2" x14ac:dyDescent="0.3">
      <c r="A7" s="573"/>
      <c r="B7" s="307" t="s">
        <v>462</v>
      </c>
      <c r="C7" s="306" t="s">
        <v>9</v>
      </c>
      <c r="D7" s="327" t="s">
        <v>313</v>
      </c>
      <c r="E7" s="162" t="s">
        <v>472</v>
      </c>
      <c r="F7" s="162" t="s">
        <v>473</v>
      </c>
      <c r="G7" s="151" t="s">
        <v>475</v>
      </c>
      <c r="H7" s="152" t="s">
        <v>474</v>
      </c>
    </row>
    <row r="8" spans="1:8" ht="32.4" customHeight="1" x14ac:dyDescent="0.3">
      <c r="A8" s="573"/>
      <c r="B8" s="308" t="s">
        <v>314</v>
      </c>
      <c r="C8" s="309" t="s">
        <v>9</v>
      </c>
      <c r="D8" s="315" t="s">
        <v>315</v>
      </c>
      <c r="E8" s="315" t="s">
        <v>476</v>
      </c>
      <c r="F8" s="315" t="s">
        <v>482</v>
      </c>
      <c r="G8" s="157" t="s">
        <v>477</v>
      </c>
      <c r="H8" s="328" t="s">
        <v>478</v>
      </c>
    </row>
    <row r="9" spans="1:8" ht="43.2" x14ac:dyDescent="0.3">
      <c r="A9" s="573"/>
      <c r="B9" s="310" t="s">
        <v>463</v>
      </c>
      <c r="C9" s="309" t="s">
        <v>9</v>
      </c>
      <c r="D9" s="315" t="s">
        <v>315</v>
      </c>
      <c r="E9" s="315" t="s">
        <v>479</v>
      </c>
      <c r="F9" s="315" t="s">
        <v>483</v>
      </c>
      <c r="G9" s="151" t="s">
        <v>480</v>
      </c>
      <c r="H9" s="167" t="s">
        <v>481</v>
      </c>
    </row>
    <row r="10" spans="1:8" ht="41.4" x14ac:dyDescent="0.3">
      <c r="A10" s="573"/>
      <c r="B10" s="311" t="s">
        <v>173</v>
      </c>
      <c r="C10" s="306" t="s">
        <v>9</v>
      </c>
      <c r="D10" s="327" t="s">
        <v>315</v>
      </c>
      <c r="E10" s="151" t="s">
        <v>349</v>
      </c>
      <c r="F10" s="151" t="s">
        <v>484</v>
      </c>
      <c r="G10" s="162" t="s">
        <v>485</v>
      </c>
      <c r="H10" s="329" t="s">
        <v>486</v>
      </c>
    </row>
    <row r="11" spans="1:8" ht="27.6" x14ac:dyDescent="0.3">
      <c r="A11" s="573"/>
      <c r="B11" s="312" t="s">
        <v>316</v>
      </c>
      <c r="C11" s="313" t="s">
        <v>317</v>
      </c>
      <c r="D11" s="151" t="s">
        <v>318</v>
      </c>
      <c r="E11" s="166" t="s">
        <v>350</v>
      </c>
      <c r="F11" s="157" t="s">
        <v>351</v>
      </c>
      <c r="G11" s="157" t="s">
        <v>352</v>
      </c>
      <c r="H11" s="167" t="s">
        <v>319</v>
      </c>
    </row>
    <row r="12" spans="1:8" ht="15" customHeight="1" x14ac:dyDescent="0.3">
      <c r="A12" s="573"/>
      <c r="B12" s="575" t="s">
        <v>159</v>
      </c>
      <c r="C12" s="313" t="s">
        <v>320</v>
      </c>
      <c r="D12" s="330" t="s">
        <v>3</v>
      </c>
      <c r="E12" s="331" t="s">
        <v>353</v>
      </c>
      <c r="F12" s="330" t="s">
        <v>4</v>
      </c>
      <c r="G12" s="330" t="s">
        <v>232</v>
      </c>
      <c r="H12" s="332" t="s">
        <v>354</v>
      </c>
    </row>
    <row r="13" spans="1:8" ht="58.8" customHeight="1" x14ac:dyDescent="0.3">
      <c r="A13" s="573"/>
      <c r="B13" s="576"/>
      <c r="C13" s="309" t="s">
        <v>321</v>
      </c>
      <c r="D13" s="157" t="s">
        <v>322</v>
      </c>
      <c r="E13" s="166" t="s">
        <v>323</v>
      </c>
      <c r="F13" s="157" t="s">
        <v>324</v>
      </c>
      <c r="G13" s="157" t="s">
        <v>325</v>
      </c>
      <c r="H13" s="167" t="s">
        <v>326</v>
      </c>
    </row>
    <row r="14" spans="1:8" ht="15" customHeight="1" x14ac:dyDescent="0.3">
      <c r="A14" s="573"/>
      <c r="B14" s="577" t="s">
        <v>327</v>
      </c>
      <c r="C14" s="314" t="s">
        <v>328</v>
      </c>
      <c r="D14" s="330" t="s">
        <v>355</v>
      </c>
      <c r="E14" s="330" t="s">
        <v>356</v>
      </c>
      <c r="F14" s="330" t="s">
        <v>4</v>
      </c>
      <c r="G14" s="330" t="s">
        <v>232</v>
      </c>
      <c r="H14" s="333" t="s">
        <v>233</v>
      </c>
    </row>
    <row r="15" spans="1:8" ht="153.6" customHeight="1" x14ac:dyDescent="0.3">
      <c r="A15" s="573"/>
      <c r="B15" s="578"/>
      <c r="C15" s="314" t="s">
        <v>321</v>
      </c>
      <c r="D15" s="315" t="s">
        <v>329</v>
      </c>
      <c r="E15" s="315" t="s">
        <v>330</v>
      </c>
      <c r="F15" s="315" t="s">
        <v>331</v>
      </c>
      <c r="G15" s="315" t="s">
        <v>332</v>
      </c>
      <c r="H15" s="316" t="s">
        <v>333</v>
      </c>
    </row>
    <row r="16" spans="1:8" ht="15.6" customHeight="1" x14ac:dyDescent="0.3">
      <c r="A16" s="573"/>
      <c r="B16" s="317" t="s">
        <v>195</v>
      </c>
      <c r="C16" s="306" t="s">
        <v>334</v>
      </c>
      <c r="D16" s="334" t="s">
        <v>335</v>
      </c>
      <c r="E16" s="335" t="s">
        <v>336</v>
      </c>
      <c r="F16" s="335" t="s">
        <v>337</v>
      </c>
      <c r="G16" s="336" t="s">
        <v>338</v>
      </c>
      <c r="H16" s="337" t="s">
        <v>339</v>
      </c>
    </row>
    <row r="17" spans="1:8" ht="179.4" customHeight="1" thickBot="1" x14ac:dyDescent="0.35">
      <c r="A17" s="574"/>
      <c r="B17" s="318"/>
      <c r="C17" s="319" t="s">
        <v>321</v>
      </c>
      <c r="D17" s="320" t="s">
        <v>340</v>
      </c>
      <c r="E17" s="321" t="s">
        <v>341</v>
      </c>
      <c r="F17" s="321" t="s">
        <v>342</v>
      </c>
      <c r="G17" s="322" t="s">
        <v>343</v>
      </c>
      <c r="H17" s="323" t="s">
        <v>344</v>
      </c>
    </row>
    <row r="18" spans="1:8" ht="15" customHeight="1" x14ac:dyDescent="0.3">
      <c r="A18" s="579" t="s">
        <v>140</v>
      </c>
      <c r="B18" s="581" t="s">
        <v>304</v>
      </c>
      <c r="C18" s="338" t="s">
        <v>328</v>
      </c>
      <c r="D18" s="439" t="s">
        <v>231</v>
      </c>
      <c r="E18" s="440" t="s">
        <v>3</v>
      </c>
      <c r="F18" s="441" t="s">
        <v>345</v>
      </c>
      <c r="G18" s="442" t="s">
        <v>232</v>
      </c>
      <c r="H18" s="443" t="s">
        <v>233</v>
      </c>
    </row>
    <row r="19" spans="1:8" ht="99.6" customHeight="1" thickBot="1" x14ac:dyDescent="0.35">
      <c r="A19" s="580"/>
      <c r="B19" s="582"/>
      <c r="C19" s="339" t="s">
        <v>454</v>
      </c>
      <c r="D19" s="344" t="s">
        <v>367</v>
      </c>
      <c r="E19" s="344" t="s">
        <v>368</v>
      </c>
      <c r="F19" s="345" t="s">
        <v>369</v>
      </c>
      <c r="G19" s="344" t="s">
        <v>357</v>
      </c>
      <c r="H19" s="340" t="s">
        <v>358</v>
      </c>
    </row>
    <row r="21" spans="1:8" ht="30.6" customHeight="1" x14ac:dyDescent="0.3">
      <c r="A21" s="18" t="s">
        <v>346</v>
      </c>
      <c r="B21" s="483" t="s">
        <v>347</v>
      </c>
      <c r="C21" s="483"/>
      <c r="D21" s="483"/>
      <c r="E21" s="483"/>
      <c r="F21" s="483"/>
      <c r="G21" s="483"/>
      <c r="H21" s="483"/>
    </row>
    <row r="22" spans="1:8" ht="54" customHeight="1" x14ac:dyDescent="0.3">
      <c r="A22" s="50" t="s">
        <v>65</v>
      </c>
      <c r="B22" s="483" t="s">
        <v>348</v>
      </c>
      <c r="C22" s="483"/>
      <c r="D22" s="483"/>
      <c r="E22" s="483"/>
      <c r="F22" s="483"/>
      <c r="G22" s="483"/>
      <c r="H22" s="483"/>
    </row>
  </sheetData>
  <mergeCells count="16">
    <mergeCell ref="A1:A3"/>
    <mergeCell ref="B1:B3"/>
    <mergeCell ref="C1:C3"/>
    <mergeCell ref="D1:H1"/>
    <mergeCell ref="D2:D3"/>
    <mergeCell ref="E2:E3"/>
    <mergeCell ref="F2:F3"/>
    <mergeCell ref="G2:G3"/>
    <mergeCell ref="H2:H3"/>
    <mergeCell ref="B22:H22"/>
    <mergeCell ref="A4:A17"/>
    <mergeCell ref="B12:B13"/>
    <mergeCell ref="B14:B15"/>
    <mergeCell ref="A18:A19"/>
    <mergeCell ref="B18:B19"/>
    <mergeCell ref="B21:H21"/>
  </mergeCells>
  <pageMargins left="0.23622047244094491" right="0.23622047244094491" top="0.74803149606299213" bottom="0.74803149606299213" header="0.31496062992125984" footer="0.31496062992125984"/>
  <pageSetup scale="58" orientation="portrait" horizontalDpi="4294967293" verticalDpi="0" r:id="rId1"/>
  <headerFooter>
    <oddHeader>&amp;C&amp;"-,Bold"&amp;12Roads Asset Levels of Service Summary</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ED02E-5A7B-4F90-B572-301AC0825799}">
  <sheetPr>
    <pageSetUpPr fitToPage="1"/>
  </sheetPr>
  <dimension ref="A1:R11"/>
  <sheetViews>
    <sheetView zoomScale="80" zoomScaleNormal="80" workbookViewId="0">
      <selection activeCell="G21" sqref="G21"/>
    </sheetView>
  </sheetViews>
  <sheetFormatPr defaultRowHeight="14.4" x14ac:dyDescent="0.3"/>
  <cols>
    <col min="1" max="1" width="20.77734375" customWidth="1"/>
    <col min="2" max="4" width="20.77734375" style="392" customWidth="1"/>
    <col min="5" max="5" width="20.77734375" customWidth="1"/>
    <col min="6" max="8" width="20.77734375" style="392" customWidth="1"/>
    <col min="9" max="18" width="8.88671875" customWidth="1"/>
  </cols>
  <sheetData>
    <row r="1" spans="1:18" ht="15" thickBot="1" x14ac:dyDescent="0.35">
      <c r="B1" s="391"/>
      <c r="C1" s="391"/>
      <c r="E1" s="380"/>
      <c r="F1" s="391"/>
      <c r="G1" s="391"/>
      <c r="H1" s="391"/>
      <c r="I1" s="380"/>
      <c r="J1" s="381"/>
      <c r="K1" s="381"/>
      <c r="L1" s="381"/>
      <c r="M1" s="381"/>
      <c r="N1" s="381"/>
      <c r="O1" s="381"/>
      <c r="Q1" s="381"/>
      <c r="R1" s="381"/>
    </row>
    <row r="2" spans="1:18" ht="30" customHeight="1" thickBot="1" x14ac:dyDescent="0.35">
      <c r="A2" s="603" t="s">
        <v>428</v>
      </c>
      <c r="B2" s="604"/>
      <c r="C2" s="604"/>
      <c r="D2" s="604"/>
      <c r="E2" s="604"/>
      <c r="F2" s="604"/>
      <c r="G2" s="604"/>
      <c r="H2" s="605"/>
      <c r="I2" s="380"/>
      <c r="J2" s="381"/>
      <c r="K2" s="381"/>
      <c r="L2" s="381"/>
      <c r="M2" s="381"/>
      <c r="N2" s="381"/>
      <c r="O2" s="381"/>
      <c r="Q2" s="381"/>
      <c r="R2" s="381"/>
    </row>
    <row r="3" spans="1:18" ht="15" customHeight="1" thickBot="1" x14ac:dyDescent="0.35">
      <c r="A3" s="606" t="s">
        <v>429</v>
      </c>
      <c r="B3" s="607"/>
      <c r="C3" s="607"/>
      <c r="D3" s="607"/>
      <c r="E3" s="608" t="s">
        <v>430</v>
      </c>
      <c r="F3" s="608"/>
      <c r="G3" s="608"/>
      <c r="H3" s="609"/>
      <c r="I3" s="381"/>
      <c r="J3" s="381"/>
      <c r="K3" s="381"/>
      <c r="L3" s="381"/>
      <c r="M3" s="381"/>
      <c r="N3" s="381"/>
      <c r="O3" s="381"/>
      <c r="Q3" s="381"/>
      <c r="R3" s="381"/>
    </row>
    <row r="4" spans="1:18" ht="28.8" customHeight="1" thickBot="1" x14ac:dyDescent="0.35">
      <c r="A4" s="393" t="s">
        <v>431</v>
      </c>
      <c r="B4" s="610" t="s">
        <v>432</v>
      </c>
      <c r="C4" s="611"/>
      <c r="D4" s="612"/>
      <c r="E4" s="613" t="s">
        <v>431</v>
      </c>
      <c r="F4" s="614"/>
      <c r="G4" s="613" t="s">
        <v>432</v>
      </c>
      <c r="H4" s="614"/>
      <c r="I4" s="381"/>
      <c r="J4" s="381"/>
      <c r="K4" s="381"/>
      <c r="L4" s="381"/>
      <c r="M4" s="381"/>
      <c r="N4" s="381"/>
      <c r="O4" s="381"/>
      <c r="Q4" s="381"/>
      <c r="R4" s="381"/>
    </row>
    <row r="5" spans="1:18" ht="28.8" customHeight="1" thickBot="1" x14ac:dyDescent="0.35">
      <c r="A5" s="597" t="s">
        <v>433</v>
      </c>
      <c r="B5" s="394" t="s">
        <v>434</v>
      </c>
      <c r="C5" s="394" t="s">
        <v>435</v>
      </c>
      <c r="D5" s="395" t="s">
        <v>436</v>
      </c>
      <c r="E5" s="600" t="s">
        <v>453</v>
      </c>
      <c r="F5" s="396" t="s">
        <v>437</v>
      </c>
      <c r="G5" s="396" t="s">
        <v>434</v>
      </c>
      <c r="H5" s="397" t="s">
        <v>436</v>
      </c>
      <c r="I5" s="381"/>
      <c r="J5" s="381"/>
      <c r="K5" s="381"/>
      <c r="L5" s="380"/>
      <c r="M5" s="381"/>
      <c r="N5" s="381"/>
      <c r="O5" s="381"/>
      <c r="Q5" s="381"/>
      <c r="R5" s="381"/>
    </row>
    <row r="6" spans="1:18" ht="19.95" customHeight="1" x14ac:dyDescent="0.3">
      <c r="A6" s="598"/>
      <c r="B6" s="398" t="s">
        <v>438</v>
      </c>
      <c r="C6" s="399" t="s">
        <v>439</v>
      </c>
      <c r="D6" s="400" t="s">
        <v>440</v>
      </c>
      <c r="E6" s="601"/>
      <c r="F6" s="401" t="s">
        <v>231</v>
      </c>
      <c r="G6" s="401" t="s">
        <v>438</v>
      </c>
      <c r="H6" s="402" t="s">
        <v>440</v>
      </c>
      <c r="I6" s="381"/>
      <c r="J6" s="381"/>
      <c r="K6" s="381"/>
      <c r="L6" s="380"/>
      <c r="M6" s="381"/>
      <c r="N6" s="381"/>
      <c r="O6" s="381"/>
      <c r="Q6" s="381"/>
      <c r="R6" s="381"/>
    </row>
    <row r="7" spans="1:18" ht="19.95" customHeight="1" x14ac:dyDescent="0.3">
      <c r="A7" s="598"/>
      <c r="B7" s="403" t="s">
        <v>441</v>
      </c>
      <c r="C7" s="404" t="s">
        <v>442</v>
      </c>
      <c r="D7" s="405" t="s">
        <v>443</v>
      </c>
      <c r="E7" s="601"/>
      <c r="F7" s="401" t="s">
        <v>3</v>
      </c>
      <c r="G7" s="401" t="s">
        <v>441</v>
      </c>
      <c r="H7" s="402" t="s">
        <v>443</v>
      </c>
      <c r="I7" s="381"/>
      <c r="J7" s="381"/>
      <c r="K7" s="381"/>
      <c r="L7" s="380"/>
      <c r="M7" s="381"/>
      <c r="N7" s="381"/>
      <c r="O7" s="381"/>
      <c r="Q7" s="381"/>
      <c r="R7" s="381"/>
    </row>
    <row r="8" spans="1:18" ht="19.95" customHeight="1" x14ac:dyDescent="0.3">
      <c r="A8" s="598"/>
      <c r="B8" s="403" t="s">
        <v>444</v>
      </c>
      <c r="C8" s="404" t="s">
        <v>445</v>
      </c>
      <c r="D8" s="405" t="s">
        <v>446</v>
      </c>
      <c r="E8" s="601"/>
      <c r="F8" s="401" t="s">
        <v>4</v>
      </c>
      <c r="G8" s="401" t="s">
        <v>444</v>
      </c>
      <c r="H8" s="402" t="s">
        <v>446</v>
      </c>
      <c r="I8" s="382"/>
      <c r="K8" s="382"/>
      <c r="L8" s="382"/>
      <c r="N8" s="382"/>
      <c r="O8" s="382"/>
      <c r="Q8" s="382"/>
      <c r="R8" s="382"/>
    </row>
    <row r="9" spans="1:18" ht="19.95" customHeight="1" x14ac:dyDescent="0.3">
      <c r="A9" s="598"/>
      <c r="B9" s="403" t="s">
        <v>447</v>
      </c>
      <c r="C9" s="404" t="s">
        <v>448</v>
      </c>
      <c r="D9" s="405" t="s">
        <v>449</v>
      </c>
      <c r="E9" s="601"/>
      <c r="F9" s="401" t="s">
        <v>232</v>
      </c>
      <c r="G9" s="401" t="s">
        <v>447</v>
      </c>
      <c r="H9" s="402" t="s">
        <v>449</v>
      </c>
      <c r="I9" s="382"/>
      <c r="K9" s="382"/>
      <c r="L9" s="382"/>
      <c r="N9" s="382"/>
      <c r="O9" s="382"/>
      <c r="Q9" s="382"/>
      <c r="R9" s="382"/>
    </row>
    <row r="10" spans="1:18" ht="19.95" customHeight="1" thickBot="1" x14ac:dyDescent="0.35">
      <c r="A10" s="599"/>
      <c r="B10" s="406" t="s">
        <v>450</v>
      </c>
      <c r="C10" s="407" t="s">
        <v>451</v>
      </c>
      <c r="D10" s="408" t="s">
        <v>452</v>
      </c>
      <c r="E10" s="602"/>
      <c r="F10" s="409" t="s">
        <v>233</v>
      </c>
      <c r="G10" s="409" t="s">
        <v>450</v>
      </c>
      <c r="H10" s="410" t="s">
        <v>452</v>
      </c>
      <c r="I10" s="383"/>
      <c r="J10" s="384"/>
      <c r="K10" s="383"/>
      <c r="L10" s="383"/>
      <c r="M10" s="384"/>
      <c r="N10" s="383"/>
      <c r="O10" s="383"/>
      <c r="Q10" s="383"/>
      <c r="R10" s="383"/>
    </row>
    <row r="11" spans="1:18" x14ac:dyDescent="0.3">
      <c r="E11" s="385"/>
      <c r="F11" s="411"/>
      <c r="G11" s="411"/>
      <c r="H11" s="412"/>
      <c r="I11" s="386"/>
      <c r="J11" s="386"/>
      <c r="K11" s="385"/>
      <c r="L11" s="386"/>
      <c r="M11" s="386"/>
      <c r="N11" s="385"/>
      <c r="O11" s="386"/>
      <c r="P11" s="386"/>
      <c r="Q11" s="385"/>
      <c r="R11" s="386"/>
    </row>
  </sheetData>
  <mergeCells count="8">
    <mergeCell ref="A5:A10"/>
    <mergeCell ref="E5:E10"/>
    <mergeCell ref="A2:H2"/>
    <mergeCell ref="A3:D3"/>
    <mergeCell ref="E3:H3"/>
    <mergeCell ref="B4:D4"/>
    <mergeCell ref="E4:F4"/>
    <mergeCell ref="G4:H4"/>
  </mergeCells>
  <pageMargins left="0.7" right="0.7" top="0.75" bottom="0.75" header="0.3" footer="0.3"/>
  <pageSetup paperSize="5" scale="8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E7C37-FC6F-4ADE-B3DD-6FD9326FEB4C}">
  <sheetPr>
    <pageSetUpPr fitToPage="1"/>
  </sheetPr>
  <dimension ref="A1:H7"/>
  <sheetViews>
    <sheetView zoomScaleNormal="100" workbookViewId="0">
      <pane ySplit="2" topLeftCell="A3" activePane="bottomLeft" state="frozen"/>
      <selection activeCell="R14" sqref="R14"/>
      <selection pane="bottomLeft" activeCell="M5" sqref="M5"/>
    </sheetView>
  </sheetViews>
  <sheetFormatPr defaultRowHeight="14.4" x14ac:dyDescent="0.3"/>
  <cols>
    <col min="1" max="1" width="16.44140625" style="356" customWidth="1"/>
    <col min="2" max="2" width="42.21875" style="356" customWidth="1"/>
    <col min="3" max="8" width="6.77734375" style="22" customWidth="1"/>
  </cols>
  <sheetData>
    <row r="1" spans="1:8" ht="15" customHeight="1" x14ac:dyDescent="0.3">
      <c r="A1" s="475" t="s">
        <v>391</v>
      </c>
      <c r="B1" s="475" t="s">
        <v>460</v>
      </c>
      <c r="C1" s="615" t="s">
        <v>392</v>
      </c>
      <c r="D1" s="616"/>
      <c r="E1" s="616"/>
      <c r="F1" s="616"/>
      <c r="G1" s="616"/>
      <c r="H1" s="617"/>
    </row>
    <row r="2" spans="1:8" ht="61.2" customHeight="1" thickBot="1" x14ac:dyDescent="0.35">
      <c r="A2" s="476"/>
      <c r="B2" s="476"/>
      <c r="C2" s="422" t="s">
        <v>393</v>
      </c>
      <c r="D2" s="423" t="s">
        <v>394</v>
      </c>
      <c r="E2" s="423" t="s">
        <v>395</v>
      </c>
      <c r="F2" s="423" t="s">
        <v>396</v>
      </c>
      <c r="G2" s="423" t="s">
        <v>397</v>
      </c>
      <c r="H2" s="424" t="s">
        <v>398</v>
      </c>
    </row>
    <row r="3" spans="1:8" ht="60.6" customHeight="1" x14ac:dyDescent="0.3">
      <c r="A3" s="425" t="s">
        <v>139</v>
      </c>
      <c r="B3" s="426" t="s">
        <v>399</v>
      </c>
      <c r="C3" s="427" t="s">
        <v>400</v>
      </c>
      <c r="D3" s="427" t="s">
        <v>400</v>
      </c>
      <c r="E3" s="427" t="s">
        <v>400</v>
      </c>
      <c r="F3" s="427" t="s">
        <v>400</v>
      </c>
      <c r="G3" s="427" t="s">
        <v>400</v>
      </c>
      <c r="H3" s="428"/>
    </row>
    <row r="4" spans="1:8" ht="162.6" customHeight="1" x14ac:dyDescent="0.3">
      <c r="A4" s="429" t="s">
        <v>57</v>
      </c>
      <c r="B4" s="430" t="s">
        <v>401</v>
      </c>
      <c r="C4" s="431" t="s">
        <v>400</v>
      </c>
      <c r="D4" s="431" t="s">
        <v>400</v>
      </c>
      <c r="E4" s="431" t="s">
        <v>400</v>
      </c>
      <c r="F4" s="431"/>
      <c r="G4" s="431" t="s">
        <v>400</v>
      </c>
      <c r="H4" s="432" t="s">
        <v>400</v>
      </c>
    </row>
    <row r="5" spans="1:8" ht="116.4" customHeight="1" x14ac:dyDescent="0.3">
      <c r="A5" s="429" t="s">
        <v>58</v>
      </c>
      <c r="B5" s="430" t="s">
        <v>96</v>
      </c>
      <c r="C5" s="431" t="s">
        <v>400</v>
      </c>
      <c r="D5" s="431" t="s">
        <v>400</v>
      </c>
      <c r="E5" s="431" t="s">
        <v>400</v>
      </c>
      <c r="F5" s="431" t="s">
        <v>400</v>
      </c>
      <c r="G5" s="431" t="s">
        <v>400</v>
      </c>
      <c r="H5" s="432" t="s">
        <v>400</v>
      </c>
    </row>
    <row r="6" spans="1:8" ht="99" customHeight="1" x14ac:dyDescent="0.3">
      <c r="A6" s="429" t="s">
        <v>61</v>
      </c>
      <c r="B6" s="430" t="s">
        <v>402</v>
      </c>
      <c r="C6" s="431" t="s">
        <v>400</v>
      </c>
      <c r="D6" s="431" t="s">
        <v>400</v>
      </c>
      <c r="E6" s="431"/>
      <c r="F6" s="431"/>
      <c r="G6" s="431"/>
      <c r="H6" s="432"/>
    </row>
    <row r="7" spans="1:8" ht="82.2" customHeight="1" thickBot="1" x14ac:dyDescent="0.35">
      <c r="A7" s="433" t="s">
        <v>403</v>
      </c>
      <c r="B7" s="434" t="s">
        <v>404</v>
      </c>
      <c r="C7" s="435" t="s">
        <v>400</v>
      </c>
      <c r="D7" s="435" t="s">
        <v>400</v>
      </c>
      <c r="E7" s="435"/>
      <c r="F7" s="435"/>
      <c r="G7" s="435"/>
      <c r="H7" s="436" t="s">
        <v>400</v>
      </c>
    </row>
  </sheetData>
  <mergeCells count="3">
    <mergeCell ref="A1:A2"/>
    <mergeCell ref="B1:B2"/>
    <mergeCell ref="C1:H1"/>
  </mergeCells>
  <printOptions horizontalCentered="1"/>
  <pageMargins left="0.23622047244094491" right="0.23622047244094491" top="0.74803149606299213" bottom="0.74803149606299213" header="0.31496062992125984" footer="0.31496062992125984"/>
  <pageSetup paperSize="5" scale="74" fitToWidth="0" orientation="landscape" horizontalDpi="4294967293" verticalDpi="0" r:id="rId1"/>
  <headerFooter>
    <oddHeader>&amp;C&amp;"-,Bold"&amp;14Asset (Technical) Level of Service Framework</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DAD22-AD9E-4427-BA6E-1C61E1C23E74}">
  <sheetPr>
    <tabColor theme="6"/>
    <pageSetUpPr fitToPage="1"/>
  </sheetPr>
  <dimension ref="A1:L65"/>
  <sheetViews>
    <sheetView topLeftCell="D4" zoomScale="89" zoomScaleNormal="89" workbookViewId="0">
      <selection activeCell="G37" sqref="G37"/>
    </sheetView>
  </sheetViews>
  <sheetFormatPr defaultColWidth="9.109375" defaultRowHeight="14.4" x14ac:dyDescent="0.3"/>
  <cols>
    <col min="1" max="1" width="15.6640625" style="127" customWidth="1"/>
    <col min="2" max="3" width="30.6640625" style="127" customWidth="1"/>
    <col min="4" max="4" width="15.6640625" style="127" customWidth="1"/>
    <col min="5" max="5" width="20.6640625" style="127" customWidth="1"/>
    <col min="6" max="6" width="60.6640625" style="140" customWidth="1"/>
    <col min="7" max="7" width="20.6640625" style="128" customWidth="1"/>
    <col min="8" max="12" width="3.6640625" style="79" customWidth="1"/>
    <col min="16" max="20" width="60.6640625" customWidth="1"/>
  </cols>
  <sheetData>
    <row r="1" spans="1:12" ht="25.2" customHeight="1" thickBot="1" x14ac:dyDescent="0.35">
      <c r="A1" s="461" t="s">
        <v>129</v>
      </c>
      <c r="B1" s="461" t="s">
        <v>130</v>
      </c>
      <c r="C1" s="461" t="s">
        <v>131</v>
      </c>
      <c r="D1" s="461" t="s">
        <v>132</v>
      </c>
      <c r="E1" s="461" t="s">
        <v>133</v>
      </c>
      <c r="F1" s="461" t="s">
        <v>134</v>
      </c>
      <c r="G1" s="458" t="s">
        <v>135</v>
      </c>
      <c r="H1" s="459"/>
      <c r="I1" s="459"/>
      <c r="J1" s="459"/>
      <c r="K1" s="459"/>
      <c r="L1" s="460"/>
    </row>
    <row r="2" spans="1:12" ht="30" customHeight="1" thickBot="1" x14ac:dyDescent="0.35">
      <c r="A2" s="462"/>
      <c r="B2" s="462"/>
      <c r="C2" s="462"/>
      <c r="D2" s="462"/>
      <c r="E2" s="462"/>
      <c r="F2" s="462"/>
      <c r="G2" s="461" t="s">
        <v>136</v>
      </c>
      <c r="H2" s="463" t="s">
        <v>137</v>
      </c>
      <c r="I2" s="464"/>
      <c r="J2" s="464"/>
      <c r="K2" s="464"/>
      <c r="L2" s="465"/>
    </row>
    <row r="3" spans="1:12" ht="25.2" customHeight="1" thickBot="1" x14ac:dyDescent="0.35">
      <c r="A3" s="466"/>
      <c r="B3" s="466"/>
      <c r="C3" s="466"/>
      <c r="D3" s="466"/>
      <c r="E3" s="466"/>
      <c r="F3" s="466"/>
      <c r="G3" s="462"/>
      <c r="H3" s="86" t="s">
        <v>138</v>
      </c>
      <c r="I3" s="87" t="s">
        <v>138</v>
      </c>
      <c r="J3" s="88" t="s">
        <v>138</v>
      </c>
      <c r="K3" s="89" t="s">
        <v>138</v>
      </c>
      <c r="L3" s="90" t="s">
        <v>138</v>
      </c>
    </row>
    <row r="4" spans="1:12" ht="12.9" customHeight="1" thickBot="1" x14ac:dyDescent="0.35">
      <c r="A4" s="456" t="s">
        <v>122</v>
      </c>
      <c r="B4" s="456" t="s">
        <v>141</v>
      </c>
      <c r="C4" s="456" t="s">
        <v>124</v>
      </c>
      <c r="D4" s="446" t="s">
        <v>142</v>
      </c>
      <c r="E4" s="456" t="s">
        <v>143</v>
      </c>
      <c r="F4" s="129" t="s">
        <v>139</v>
      </c>
      <c r="G4" s="447" t="s">
        <v>139</v>
      </c>
      <c r="H4" s="448"/>
      <c r="I4" s="448"/>
      <c r="J4" s="448"/>
      <c r="K4" s="448"/>
      <c r="L4" s="449"/>
    </row>
    <row r="5" spans="1:12" ht="12.9" customHeight="1" x14ac:dyDescent="0.3">
      <c r="A5" s="453"/>
      <c r="B5" s="453"/>
      <c r="C5" s="453"/>
      <c r="D5" s="444"/>
      <c r="E5" s="453"/>
      <c r="F5" s="130" t="s">
        <v>144</v>
      </c>
      <c r="G5" s="92" t="s">
        <v>145</v>
      </c>
      <c r="H5" s="93"/>
      <c r="I5" s="94">
        <v>40</v>
      </c>
      <c r="J5" s="94">
        <v>50</v>
      </c>
      <c r="K5" s="94">
        <v>10</v>
      </c>
      <c r="L5" s="95"/>
    </row>
    <row r="6" spans="1:12" ht="12.9" customHeight="1" x14ac:dyDescent="0.3">
      <c r="A6" s="453"/>
      <c r="B6" s="453"/>
      <c r="C6" s="453"/>
      <c r="D6" s="444"/>
      <c r="E6" s="453"/>
      <c r="F6" s="361"/>
      <c r="G6" s="362"/>
      <c r="H6" s="363"/>
      <c r="I6" s="364"/>
      <c r="J6" s="364"/>
      <c r="K6" s="364"/>
      <c r="L6" s="365"/>
    </row>
    <row r="7" spans="1:12" ht="12.6" customHeight="1" thickBot="1" x14ac:dyDescent="0.35">
      <c r="A7" s="453"/>
      <c r="B7" s="453"/>
      <c r="C7" s="453"/>
      <c r="D7" s="444"/>
      <c r="E7" s="453"/>
      <c r="F7" s="131"/>
      <c r="G7" s="97"/>
      <c r="H7" s="98"/>
      <c r="I7" s="99"/>
      <c r="J7" s="99"/>
      <c r="K7" s="99"/>
      <c r="L7" s="100"/>
    </row>
    <row r="8" spans="1:12" ht="12.6" customHeight="1" thickBot="1" x14ac:dyDescent="0.35">
      <c r="A8" s="453"/>
      <c r="B8" s="453"/>
      <c r="C8" s="453"/>
      <c r="D8" s="444"/>
      <c r="E8" s="453"/>
      <c r="F8" s="132" t="s">
        <v>140</v>
      </c>
      <c r="G8" s="450" t="s">
        <v>140</v>
      </c>
      <c r="H8" s="451"/>
      <c r="I8" s="451"/>
      <c r="J8" s="451"/>
      <c r="K8" s="451"/>
      <c r="L8" s="452"/>
    </row>
    <row r="9" spans="1:12" ht="12.9" customHeight="1" x14ac:dyDescent="0.3">
      <c r="A9" s="453"/>
      <c r="B9" s="453"/>
      <c r="C9" s="453"/>
      <c r="D9" s="444"/>
      <c r="E9" s="453"/>
      <c r="F9" s="133" t="s">
        <v>146</v>
      </c>
      <c r="G9" s="102" t="s">
        <v>4</v>
      </c>
      <c r="H9" s="103"/>
      <c r="I9" s="104">
        <v>40</v>
      </c>
      <c r="J9" s="104">
        <v>60</v>
      </c>
      <c r="K9" s="104"/>
      <c r="L9" s="105"/>
    </row>
    <row r="10" spans="1:12" ht="12.9" customHeight="1" x14ac:dyDescent="0.3">
      <c r="A10" s="453"/>
      <c r="B10" s="453"/>
      <c r="C10" s="453"/>
      <c r="D10" s="444"/>
      <c r="E10" s="453"/>
      <c r="F10" s="134" t="s">
        <v>147</v>
      </c>
      <c r="G10" s="106" t="s">
        <v>3</v>
      </c>
      <c r="H10" s="107"/>
      <c r="I10" s="108">
        <v>100</v>
      </c>
      <c r="J10" s="108"/>
      <c r="K10" s="108"/>
      <c r="L10" s="109"/>
    </row>
    <row r="11" spans="1:12" ht="12.9" customHeight="1" x14ac:dyDescent="0.3">
      <c r="A11" s="453"/>
      <c r="B11" s="453"/>
      <c r="C11" s="453"/>
      <c r="D11" s="444"/>
      <c r="E11" s="453"/>
      <c r="F11" s="134" t="s">
        <v>148</v>
      </c>
      <c r="G11" s="111" t="s">
        <v>4</v>
      </c>
      <c r="H11" s="107"/>
      <c r="I11" s="108">
        <v>30</v>
      </c>
      <c r="J11" s="108">
        <v>70</v>
      </c>
      <c r="K11" s="108"/>
      <c r="L11" s="109"/>
    </row>
    <row r="12" spans="1:12" ht="12.9" customHeight="1" x14ac:dyDescent="0.3">
      <c r="A12" s="453"/>
      <c r="B12" s="453"/>
      <c r="C12" s="453"/>
      <c r="D12" s="444"/>
      <c r="E12" s="453"/>
      <c r="F12" s="134"/>
      <c r="G12" s="111"/>
      <c r="H12" s="107"/>
      <c r="I12" s="108"/>
      <c r="J12" s="108"/>
      <c r="K12" s="108"/>
      <c r="L12" s="109"/>
    </row>
    <row r="13" spans="1:12" ht="12.6" customHeight="1" thickBot="1" x14ac:dyDescent="0.35">
      <c r="A13" s="453"/>
      <c r="B13" s="453"/>
      <c r="C13" s="453"/>
      <c r="D13" s="444"/>
      <c r="E13" s="453"/>
      <c r="F13" s="135"/>
      <c r="G13" s="114"/>
      <c r="H13" s="115"/>
      <c r="I13" s="116"/>
      <c r="J13" s="116"/>
      <c r="K13" s="116"/>
      <c r="L13" s="117"/>
    </row>
    <row r="14" spans="1:12" ht="12.9" customHeight="1" thickBot="1" x14ac:dyDescent="0.35">
      <c r="A14" s="453"/>
      <c r="B14" s="453"/>
      <c r="C14" s="453"/>
      <c r="D14" s="444"/>
      <c r="E14" s="446" t="s">
        <v>149</v>
      </c>
      <c r="F14" s="129" t="s">
        <v>139</v>
      </c>
      <c r="G14" s="447" t="s">
        <v>139</v>
      </c>
      <c r="H14" s="448"/>
      <c r="I14" s="448"/>
      <c r="J14" s="448"/>
      <c r="K14" s="448"/>
      <c r="L14" s="449"/>
    </row>
    <row r="15" spans="1:12" ht="12.9" customHeight="1" x14ac:dyDescent="0.3">
      <c r="A15" s="453"/>
      <c r="B15" s="453"/>
      <c r="C15" s="453"/>
      <c r="D15" s="444"/>
      <c r="E15" s="444"/>
      <c r="F15" s="130" t="s">
        <v>405</v>
      </c>
      <c r="G15" s="92" t="s">
        <v>150</v>
      </c>
      <c r="H15" s="93"/>
      <c r="I15" s="94">
        <v>30</v>
      </c>
      <c r="J15" s="94">
        <v>40</v>
      </c>
      <c r="K15" s="94">
        <v>30</v>
      </c>
      <c r="L15" s="95"/>
    </row>
    <row r="16" spans="1:12" ht="12.9" customHeight="1" x14ac:dyDescent="0.3">
      <c r="A16" s="453"/>
      <c r="B16" s="453"/>
      <c r="C16" s="453"/>
      <c r="D16" s="444"/>
      <c r="E16" s="444"/>
      <c r="F16" s="130"/>
      <c r="G16" s="362"/>
      <c r="H16" s="363"/>
      <c r="I16" s="364"/>
      <c r="J16" s="364"/>
      <c r="K16" s="364"/>
      <c r="L16" s="365"/>
    </row>
    <row r="17" spans="1:12" ht="12.9" customHeight="1" thickBot="1" x14ac:dyDescent="0.35">
      <c r="A17" s="453"/>
      <c r="B17" s="453"/>
      <c r="C17" s="453"/>
      <c r="D17" s="444"/>
      <c r="E17" s="444"/>
      <c r="F17" s="130"/>
      <c r="G17" s="97"/>
      <c r="H17" s="98"/>
      <c r="I17" s="99"/>
      <c r="J17" s="99"/>
      <c r="K17" s="99"/>
      <c r="L17" s="100"/>
    </row>
    <row r="18" spans="1:12" ht="12.9" customHeight="1" thickBot="1" x14ac:dyDescent="0.35">
      <c r="A18" s="453"/>
      <c r="B18" s="453"/>
      <c r="C18" s="453" t="s">
        <v>126</v>
      </c>
      <c r="D18" s="444"/>
      <c r="E18" s="444"/>
      <c r="F18" s="132" t="s">
        <v>140</v>
      </c>
      <c r="G18" s="450" t="s">
        <v>140</v>
      </c>
      <c r="H18" s="451"/>
      <c r="I18" s="451"/>
      <c r="J18" s="451"/>
      <c r="K18" s="451"/>
      <c r="L18" s="452"/>
    </row>
    <row r="19" spans="1:12" ht="12.9" customHeight="1" x14ac:dyDescent="0.3">
      <c r="A19" s="453"/>
      <c r="B19" s="453"/>
      <c r="C19" s="453"/>
      <c r="D19" s="444"/>
      <c r="E19" s="444"/>
      <c r="F19" s="133" t="s">
        <v>146</v>
      </c>
      <c r="G19" s="102" t="s">
        <v>3</v>
      </c>
      <c r="H19" s="103"/>
      <c r="I19" s="104">
        <v>90</v>
      </c>
      <c r="J19" s="104">
        <v>10</v>
      </c>
      <c r="K19" s="104"/>
      <c r="L19" s="105"/>
    </row>
    <row r="20" spans="1:12" ht="12.9" customHeight="1" x14ac:dyDescent="0.3">
      <c r="A20" s="453"/>
      <c r="B20" s="453"/>
      <c r="C20" s="453"/>
      <c r="D20" s="444"/>
      <c r="E20" s="444"/>
      <c r="F20" s="134" t="s">
        <v>147</v>
      </c>
      <c r="G20" s="106" t="s">
        <v>3</v>
      </c>
      <c r="H20" s="107"/>
      <c r="I20" s="108">
        <v>100</v>
      </c>
      <c r="J20" s="108"/>
      <c r="K20" s="108"/>
      <c r="L20" s="109"/>
    </row>
    <row r="21" spans="1:12" ht="12.9" customHeight="1" x14ac:dyDescent="0.3">
      <c r="A21" s="453"/>
      <c r="B21" s="453"/>
      <c r="C21" s="453"/>
      <c r="D21" s="444"/>
      <c r="E21" s="444"/>
      <c r="F21" s="135" t="s">
        <v>148</v>
      </c>
      <c r="G21" s="111" t="s">
        <v>4</v>
      </c>
      <c r="H21" s="107"/>
      <c r="I21" s="108">
        <v>50</v>
      </c>
      <c r="J21" s="108">
        <v>40</v>
      </c>
      <c r="K21" s="108">
        <v>10</v>
      </c>
      <c r="L21" s="109"/>
    </row>
    <row r="22" spans="1:12" ht="12.9" customHeight="1" x14ac:dyDescent="0.3">
      <c r="A22" s="453"/>
      <c r="B22" s="453"/>
      <c r="C22" s="453"/>
      <c r="D22" s="444"/>
      <c r="E22" s="444"/>
      <c r="F22" s="136"/>
      <c r="G22" s="111"/>
      <c r="H22" s="107"/>
      <c r="I22" s="108"/>
      <c r="J22" s="108"/>
      <c r="K22" s="108"/>
      <c r="L22" s="109"/>
    </row>
    <row r="23" spans="1:12" ht="12.9" customHeight="1" thickBot="1" x14ac:dyDescent="0.35">
      <c r="A23" s="453"/>
      <c r="B23" s="453"/>
      <c r="C23" s="453"/>
      <c r="D23" s="444"/>
      <c r="E23" s="445"/>
      <c r="F23" s="136"/>
      <c r="G23" s="114"/>
      <c r="H23" s="115"/>
      <c r="I23" s="116"/>
      <c r="J23" s="116"/>
      <c r="K23" s="116"/>
      <c r="L23" s="117"/>
    </row>
    <row r="24" spans="1:12" ht="12.9" customHeight="1" thickBot="1" x14ac:dyDescent="0.35">
      <c r="A24" s="453"/>
      <c r="B24" s="453"/>
      <c r="C24" s="453"/>
      <c r="D24" s="444"/>
      <c r="E24" s="456" t="s">
        <v>151</v>
      </c>
      <c r="F24" s="129" t="s">
        <v>139</v>
      </c>
      <c r="G24" s="447" t="s">
        <v>139</v>
      </c>
      <c r="H24" s="448"/>
      <c r="I24" s="448"/>
      <c r="J24" s="448"/>
      <c r="K24" s="448"/>
      <c r="L24" s="449"/>
    </row>
    <row r="25" spans="1:12" ht="12.9" customHeight="1" x14ac:dyDescent="0.3">
      <c r="A25" s="453"/>
      <c r="B25" s="453"/>
      <c r="C25" s="453"/>
      <c r="D25" s="444"/>
      <c r="E25" s="453"/>
      <c r="F25" s="130" t="s">
        <v>406</v>
      </c>
      <c r="G25" s="92" t="s">
        <v>3</v>
      </c>
      <c r="H25" s="93"/>
      <c r="I25" s="94">
        <v>80</v>
      </c>
      <c r="J25" s="94">
        <v>20</v>
      </c>
      <c r="K25" s="94"/>
      <c r="L25" s="95"/>
    </row>
    <row r="26" spans="1:12" ht="12.9" customHeight="1" x14ac:dyDescent="0.3">
      <c r="A26" s="453"/>
      <c r="B26" s="453"/>
      <c r="C26" s="453"/>
      <c r="D26" s="444"/>
      <c r="E26" s="453"/>
      <c r="F26" s="130"/>
      <c r="G26" s="362"/>
      <c r="H26" s="363"/>
      <c r="I26" s="364"/>
      <c r="J26" s="364"/>
      <c r="K26" s="364"/>
      <c r="L26" s="365"/>
    </row>
    <row r="27" spans="1:12" ht="13.2" customHeight="1" thickBot="1" x14ac:dyDescent="0.35">
      <c r="A27" s="453"/>
      <c r="B27" s="453"/>
      <c r="C27" s="453"/>
      <c r="D27" s="444"/>
      <c r="E27" s="453"/>
      <c r="F27" s="130"/>
      <c r="G27" s="97"/>
      <c r="H27" s="98"/>
      <c r="I27" s="99"/>
      <c r="J27" s="99"/>
      <c r="K27" s="99"/>
      <c r="L27" s="100"/>
    </row>
    <row r="28" spans="1:12" ht="13.2" customHeight="1" thickBot="1" x14ac:dyDescent="0.35">
      <c r="A28" s="453"/>
      <c r="B28" s="453"/>
      <c r="C28" s="453"/>
      <c r="D28" s="444"/>
      <c r="E28" s="453"/>
      <c r="F28" s="132" t="s">
        <v>140</v>
      </c>
      <c r="G28" s="450" t="s">
        <v>140</v>
      </c>
      <c r="H28" s="451"/>
      <c r="I28" s="451"/>
      <c r="J28" s="451"/>
      <c r="K28" s="451"/>
      <c r="L28" s="452"/>
    </row>
    <row r="29" spans="1:12" ht="13.2" customHeight="1" x14ac:dyDescent="0.3">
      <c r="A29" s="453"/>
      <c r="B29" s="453"/>
      <c r="C29" s="453"/>
      <c r="D29" s="444"/>
      <c r="E29" s="453"/>
      <c r="F29" s="133" t="s">
        <v>146</v>
      </c>
      <c r="G29" s="102" t="s">
        <v>4</v>
      </c>
      <c r="H29" s="103"/>
      <c r="I29" s="104">
        <v>30</v>
      </c>
      <c r="J29" s="104">
        <v>70</v>
      </c>
      <c r="K29" s="104"/>
      <c r="L29" s="105"/>
    </row>
    <row r="30" spans="1:12" ht="13.2" customHeight="1" x14ac:dyDescent="0.3">
      <c r="A30" s="453"/>
      <c r="B30" s="453"/>
      <c r="C30" s="453"/>
      <c r="D30" s="444"/>
      <c r="E30" s="457"/>
      <c r="F30" s="134" t="s">
        <v>147</v>
      </c>
      <c r="G30" s="106" t="s">
        <v>3</v>
      </c>
      <c r="H30" s="107"/>
      <c r="I30" s="108">
        <v>100</v>
      </c>
      <c r="J30" s="108"/>
      <c r="K30" s="108"/>
      <c r="L30" s="109"/>
    </row>
    <row r="31" spans="1:12" ht="13.2" customHeight="1" x14ac:dyDescent="0.3">
      <c r="A31" s="453"/>
      <c r="B31" s="453"/>
      <c r="C31" s="453"/>
      <c r="D31" s="444"/>
      <c r="E31" s="453"/>
      <c r="F31" s="135" t="s">
        <v>148</v>
      </c>
      <c r="G31" s="111" t="s">
        <v>4</v>
      </c>
      <c r="H31" s="107"/>
      <c r="I31" s="108">
        <v>30</v>
      </c>
      <c r="J31" s="108">
        <v>70</v>
      </c>
      <c r="K31" s="108"/>
      <c r="L31" s="109"/>
    </row>
    <row r="32" spans="1:12" ht="13.2" customHeight="1" x14ac:dyDescent="0.3">
      <c r="A32" s="453"/>
      <c r="B32" s="453"/>
      <c r="C32" s="453"/>
      <c r="D32" s="444"/>
      <c r="E32" s="453"/>
      <c r="F32" s="136"/>
      <c r="G32" s="111"/>
      <c r="H32" s="107"/>
      <c r="I32" s="108"/>
      <c r="J32" s="108"/>
      <c r="K32" s="108"/>
      <c r="L32" s="109"/>
    </row>
    <row r="33" spans="1:12" ht="13.2" customHeight="1" thickBot="1" x14ac:dyDescent="0.35">
      <c r="A33" s="453"/>
      <c r="B33" s="453"/>
      <c r="C33" s="453"/>
      <c r="D33" s="445"/>
      <c r="E33" s="454"/>
      <c r="F33" s="136"/>
      <c r="G33" s="114"/>
      <c r="H33" s="115"/>
      <c r="I33" s="116"/>
      <c r="J33" s="116"/>
      <c r="K33" s="116"/>
      <c r="L33" s="117"/>
    </row>
    <row r="34" spans="1:12" ht="13.2" customHeight="1" thickBot="1" x14ac:dyDescent="0.35">
      <c r="A34" s="453"/>
      <c r="B34" s="453"/>
      <c r="C34" s="453" t="s">
        <v>125</v>
      </c>
      <c r="D34" s="446" t="s">
        <v>152</v>
      </c>
      <c r="E34" s="446" t="s">
        <v>153</v>
      </c>
      <c r="F34" s="129" t="s">
        <v>139</v>
      </c>
      <c r="G34" s="447" t="s">
        <v>139</v>
      </c>
      <c r="H34" s="448"/>
      <c r="I34" s="448"/>
      <c r="J34" s="448"/>
      <c r="K34" s="448"/>
      <c r="L34" s="449"/>
    </row>
    <row r="35" spans="1:12" ht="13.2" customHeight="1" x14ac:dyDescent="0.3">
      <c r="A35" s="453"/>
      <c r="B35" s="453"/>
      <c r="C35" s="453"/>
      <c r="D35" s="444"/>
      <c r="E35" s="444"/>
      <c r="F35" s="130" t="s">
        <v>154</v>
      </c>
      <c r="G35" s="92" t="s">
        <v>155</v>
      </c>
      <c r="H35" s="93">
        <v>10</v>
      </c>
      <c r="I35" s="94"/>
      <c r="J35" s="94">
        <v>80</v>
      </c>
      <c r="K35" s="94">
        <v>10</v>
      </c>
      <c r="L35" s="95"/>
    </row>
    <row r="36" spans="1:12" ht="13.2" customHeight="1" x14ac:dyDescent="0.3">
      <c r="A36" s="453"/>
      <c r="B36" s="453"/>
      <c r="C36" s="453"/>
      <c r="D36" s="444"/>
      <c r="E36" s="444"/>
      <c r="F36" s="361"/>
      <c r="G36" s="362"/>
      <c r="H36" s="363"/>
      <c r="I36" s="364"/>
      <c r="J36" s="364"/>
      <c r="K36" s="364"/>
      <c r="L36" s="365"/>
    </row>
    <row r="37" spans="1:12" ht="13.2" customHeight="1" thickBot="1" x14ac:dyDescent="0.35">
      <c r="A37" s="453"/>
      <c r="B37" s="453"/>
      <c r="C37" s="453"/>
      <c r="D37" s="444"/>
      <c r="E37" s="444"/>
      <c r="F37" s="131"/>
      <c r="G37" s="97"/>
      <c r="H37" s="98"/>
      <c r="I37" s="99"/>
      <c r="J37" s="99"/>
      <c r="K37" s="99"/>
      <c r="L37" s="100"/>
    </row>
    <row r="38" spans="1:12" ht="13.2" customHeight="1" thickBot="1" x14ac:dyDescent="0.35">
      <c r="A38" s="453"/>
      <c r="B38" s="453"/>
      <c r="C38" s="453"/>
      <c r="D38" s="444"/>
      <c r="E38" s="444"/>
      <c r="F38" s="132" t="s">
        <v>140</v>
      </c>
      <c r="G38" s="450" t="s">
        <v>140</v>
      </c>
      <c r="H38" s="451"/>
      <c r="I38" s="451"/>
      <c r="J38" s="451"/>
      <c r="K38" s="451"/>
      <c r="L38" s="452"/>
    </row>
    <row r="39" spans="1:12" ht="12.9" customHeight="1" x14ac:dyDescent="0.3">
      <c r="A39" s="453"/>
      <c r="B39" s="453"/>
      <c r="C39" s="453"/>
      <c r="D39" s="444"/>
      <c r="E39" s="444"/>
      <c r="F39" s="133" t="s">
        <v>146</v>
      </c>
      <c r="G39" s="102" t="s">
        <v>3</v>
      </c>
      <c r="H39" s="103"/>
      <c r="I39" s="104">
        <v>90</v>
      </c>
      <c r="J39" s="104">
        <v>10</v>
      </c>
      <c r="K39" s="104"/>
      <c r="L39" s="105"/>
    </row>
    <row r="40" spans="1:12" ht="12.9" customHeight="1" x14ac:dyDescent="0.3">
      <c r="A40" s="453"/>
      <c r="B40" s="453"/>
      <c r="C40" s="453"/>
      <c r="D40" s="444"/>
      <c r="E40" s="455"/>
      <c r="F40" s="134" t="s">
        <v>147</v>
      </c>
      <c r="G40" s="106" t="s">
        <v>3</v>
      </c>
      <c r="H40" s="107"/>
      <c r="I40" s="108">
        <v>100</v>
      </c>
      <c r="J40" s="108"/>
      <c r="K40" s="108"/>
      <c r="L40" s="109"/>
    </row>
    <row r="41" spans="1:12" ht="12.6" customHeight="1" x14ac:dyDescent="0.3">
      <c r="A41" s="453"/>
      <c r="B41" s="453"/>
      <c r="C41" s="453"/>
      <c r="D41" s="444"/>
      <c r="E41" s="455"/>
      <c r="F41" s="135" t="s">
        <v>148</v>
      </c>
      <c r="G41" s="111" t="s">
        <v>3</v>
      </c>
      <c r="H41" s="107"/>
      <c r="I41" s="108">
        <v>100</v>
      </c>
      <c r="J41" s="108"/>
      <c r="K41" s="108"/>
      <c r="L41" s="109"/>
    </row>
    <row r="42" spans="1:12" ht="12.9" customHeight="1" x14ac:dyDescent="0.3">
      <c r="A42" s="453"/>
      <c r="B42" s="453"/>
      <c r="C42" s="453"/>
      <c r="D42" s="444"/>
      <c r="E42" s="444"/>
      <c r="F42" s="135"/>
      <c r="G42" s="111"/>
      <c r="H42" s="107"/>
      <c r="I42" s="108"/>
      <c r="J42" s="108"/>
      <c r="K42" s="108"/>
      <c r="L42" s="109"/>
    </row>
    <row r="43" spans="1:12" ht="12.9" customHeight="1" thickBot="1" x14ac:dyDescent="0.35">
      <c r="A43" s="453"/>
      <c r="B43" s="453"/>
      <c r="C43" s="453"/>
      <c r="D43" s="444"/>
      <c r="E43" s="445"/>
      <c r="F43" s="136"/>
      <c r="G43" s="114"/>
      <c r="H43" s="115"/>
      <c r="I43" s="116"/>
      <c r="J43" s="116"/>
      <c r="K43" s="116"/>
      <c r="L43" s="117"/>
    </row>
    <row r="44" spans="1:12" ht="12.9" customHeight="1" thickBot="1" x14ac:dyDescent="0.35">
      <c r="A44" s="453"/>
      <c r="B44" s="453"/>
      <c r="C44" s="453"/>
      <c r="D44" s="444"/>
      <c r="E44" s="456" t="s">
        <v>156</v>
      </c>
      <c r="F44" s="129" t="s">
        <v>139</v>
      </c>
      <c r="G44" s="447" t="s">
        <v>139</v>
      </c>
      <c r="H44" s="448"/>
      <c r="I44" s="448"/>
      <c r="J44" s="448"/>
      <c r="K44" s="448"/>
      <c r="L44" s="449"/>
    </row>
    <row r="45" spans="1:12" ht="12.9" customHeight="1" x14ac:dyDescent="0.3">
      <c r="A45" s="453"/>
      <c r="B45" s="453"/>
      <c r="C45" s="453"/>
      <c r="D45" s="444"/>
      <c r="E45" s="453"/>
      <c r="F45" s="130" t="s">
        <v>157</v>
      </c>
      <c r="G45" s="92" t="s">
        <v>158</v>
      </c>
      <c r="H45" s="93">
        <v>10</v>
      </c>
      <c r="I45" s="94">
        <v>20</v>
      </c>
      <c r="J45" s="94">
        <v>70</v>
      </c>
      <c r="K45" s="94"/>
      <c r="L45" s="95"/>
    </row>
    <row r="46" spans="1:12" ht="12.9" customHeight="1" x14ac:dyDescent="0.3">
      <c r="A46" s="453"/>
      <c r="B46" s="453"/>
      <c r="C46" s="453"/>
      <c r="D46" s="444"/>
      <c r="E46" s="453"/>
      <c r="F46" s="130"/>
      <c r="G46" s="362"/>
      <c r="H46" s="363"/>
      <c r="I46" s="364"/>
      <c r="J46" s="364"/>
      <c r="K46" s="364"/>
      <c r="L46" s="365"/>
    </row>
    <row r="47" spans="1:12" ht="11.4" customHeight="1" thickBot="1" x14ac:dyDescent="0.35">
      <c r="A47" s="453"/>
      <c r="B47" s="453"/>
      <c r="C47" s="453"/>
      <c r="D47" s="444"/>
      <c r="E47" s="453"/>
      <c r="F47" s="130"/>
      <c r="G47" s="97"/>
      <c r="H47" s="98"/>
      <c r="I47" s="99"/>
      <c r="J47" s="99"/>
      <c r="K47" s="99"/>
      <c r="L47" s="100"/>
    </row>
    <row r="48" spans="1:12" ht="12.9" customHeight="1" thickBot="1" x14ac:dyDescent="0.35">
      <c r="A48" s="453"/>
      <c r="B48" s="453"/>
      <c r="C48" s="453" t="s">
        <v>128</v>
      </c>
      <c r="D48" s="444"/>
      <c r="E48" s="453"/>
      <c r="F48" s="132" t="s">
        <v>140</v>
      </c>
      <c r="G48" s="450" t="s">
        <v>140</v>
      </c>
      <c r="H48" s="451"/>
      <c r="I48" s="451"/>
      <c r="J48" s="451"/>
      <c r="K48" s="451"/>
      <c r="L48" s="452"/>
    </row>
    <row r="49" spans="1:12" ht="12.9" customHeight="1" x14ac:dyDescent="0.3">
      <c r="A49" s="453"/>
      <c r="B49" s="453"/>
      <c r="C49" s="453"/>
      <c r="D49" s="444"/>
      <c r="E49" s="453"/>
      <c r="F49" s="133" t="s">
        <v>146</v>
      </c>
      <c r="G49" s="102" t="s">
        <v>3</v>
      </c>
      <c r="H49" s="103"/>
      <c r="I49" s="104">
        <v>90</v>
      </c>
      <c r="J49" s="104">
        <v>10</v>
      </c>
      <c r="K49" s="104"/>
      <c r="L49" s="105"/>
    </row>
    <row r="50" spans="1:12" ht="12" customHeight="1" x14ac:dyDescent="0.3">
      <c r="A50" s="453"/>
      <c r="B50" s="453"/>
      <c r="C50" s="453"/>
      <c r="D50" s="444"/>
      <c r="E50" s="453"/>
      <c r="F50" s="134" t="s">
        <v>147</v>
      </c>
      <c r="G50" s="106" t="s">
        <v>3</v>
      </c>
      <c r="H50" s="107"/>
      <c r="I50" s="108">
        <v>100</v>
      </c>
      <c r="J50" s="108"/>
      <c r="K50" s="108"/>
      <c r="L50" s="109"/>
    </row>
    <row r="51" spans="1:12" ht="12.9" customHeight="1" x14ac:dyDescent="0.3">
      <c r="A51" s="453"/>
      <c r="B51" s="453"/>
      <c r="C51" s="453"/>
      <c r="D51" s="444"/>
      <c r="E51" s="457"/>
      <c r="F51" s="134" t="s">
        <v>148</v>
      </c>
      <c r="G51" s="111" t="s">
        <v>3</v>
      </c>
      <c r="H51" s="107"/>
      <c r="I51" s="108">
        <v>100</v>
      </c>
      <c r="J51" s="108"/>
      <c r="K51" s="108"/>
      <c r="L51" s="109"/>
    </row>
    <row r="52" spans="1:12" ht="12.9" customHeight="1" x14ac:dyDescent="0.3">
      <c r="A52" s="453"/>
      <c r="B52" s="453"/>
      <c r="C52" s="453"/>
      <c r="D52" s="444"/>
      <c r="E52" s="453"/>
      <c r="F52" s="136"/>
      <c r="G52" s="111"/>
      <c r="H52" s="107"/>
      <c r="I52" s="108"/>
      <c r="J52" s="108"/>
      <c r="K52" s="108"/>
      <c r="L52" s="109"/>
    </row>
    <row r="53" spans="1:12" ht="12.9" customHeight="1" thickBot="1" x14ac:dyDescent="0.35">
      <c r="A53" s="453"/>
      <c r="B53" s="453"/>
      <c r="C53" s="453"/>
      <c r="D53" s="444"/>
      <c r="E53" s="454"/>
      <c r="F53" s="136"/>
      <c r="G53" s="114"/>
      <c r="H53" s="115"/>
      <c r="I53" s="116"/>
      <c r="J53" s="116"/>
      <c r="K53" s="116"/>
      <c r="L53" s="117"/>
    </row>
    <row r="54" spans="1:12" ht="12.9" customHeight="1" thickBot="1" x14ac:dyDescent="0.35">
      <c r="A54" s="453"/>
      <c r="B54" s="453"/>
      <c r="C54" s="453"/>
      <c r="D54" s="444"/>
      <c r="E54" s="446" t="s">
        <v>159</v>
      </c>
      <c r="F54" s="129" t="s">
        <v>139</v>
      </c>
      <c r="G54" s="447" t="s">
        <v>139</v>
      </c>
      <c r="H54" s="448"/>
      <c r="I54" s="448"/>
      <c r="J54" s="448"/>
      <c r="K54" s="448"/>
      <c r="L54" s="449"/>
    </row>
    <row r="55" spans="1:12" ht="12.9" customHeight="1" x14ac:dyDescent="0.3">
      <c r="A55" s="453"/>
      <c r="B55" s="453"/>
      <c r="C55" s="453"/>
      <c r="D55" s="444"/>
      <c r="E55" s="444"/>
      <c r="F55" s="130" t="s">
        <v>160</v>
      </c>
      <c r="G55" s="92" t="s">
        <v>3</v>
      </c>
      <c r="H55" s="93">
        <v>10</v>
      </c>
      <c r="I55" s="94">
        <v>80</v>
      </c>
      <c r="J55" s="94">
        <v>10</v>
      </c>
      <c r="K55" s="94"/>
      <c r="L55" s="95"/>
    </row>
    <row r="56" spans="1:12" ht="12.9" customHeight="1" x14ac:dyDescent="0.3">
      <c r="A56" s="453"/>
      <c r="B56" s="453"/>
      <c r="C56" s="453"/>
      <c r="D56" s="444"/>
      <c r="E56" s="444"/>
      <c r="F56" s="130"/>
      <c r="G56" s="362"/>
      <c r="H56" s="363"/>
      <c r="I56" s="364"/>
      <c r="J56" s="364"/>
      <c r="K56" s="364"/>
      <c r="L56" s="365"/>
    </row>
    <row r="57" spans="1:12" ht="12.9" customHeight="1" thickBot="1" x14ac:dyDescent="0.35">
      <c r="A57" s="453"/>
      <c r="B57" s="453"/>
      <c r="C57" s="453"/>
      <c r="D57" s="444"/>
      <c r="E57" s="444"/>
      <c r="F57" s="130"/>
      <c r="G57" s="97"/>
      <c r="H57" s="98"/>
      <c r="I57" s="99"/>
      <c r="J57" s="99"/>
      <c r="K57" s="99"/>
      <c r="L57" s="100"/>
    </row>
    <row r="58" spans="1:12" ht="12.9" customHeight="1" thickBot="1" x14ac:dyDescent="0.35">
      <c r="A58" s="453"/>
      <c r="B58" s="453"/>
      <c r="C58" s="453"/>
      <c r="D58" s="444"/>
      <c r="E58" s="444"/>
      <c r="F58" s="132" t="s">
        <v>140</v>
      </c>
      <c r="G58" s="450" t="s">
        <v>140</v>
      </c>
      <c r="H58" s="451"/>
      <c r="I58" s="451"/>
      <c r="J58" s="451"/>
      <c r="K58" s="451"/>
      <c r="L58" s="452"/>
    </row>
    <row r="59" spans="1:12" ht="12.9" customHeight="1" x14ac:dyDescent="0.3">
      <c r="A59" s="453"/>
      <c r="B59" s="453"/>
      <c r="C59" s="453"/>
      <c r="D59" s="444"/>
      <c r="E59" s="444"/>
      <c r="F59" s="134" t="s">
        <v>146</v>
      </c>
      <c r="G59" s="102" t="s">
        <v>3</v>
      </c>
      <c r="H59" s="103"/>
      <c r="I59" s="104">
        <v>100</v>
      </c>
      <c r="J59" s="104"/>
      <c r="K59" s="104"/>
      <c r="L59" s="105"/>
    </row>
    <row r="60" spans="1:12" ht="12.9" customHeight="1" x14ac:dyDescent="0.3">
      <c r="A60" s="453"/>
      <c r="B60" s="453"/>
      <c r="C60" s="453"/>
      <c r="D60" s="444"/>
      <c r="E60" s="444"/>
      <c r="F60" s="134" t="s">
        <v>147</v>
      </c>
      <c r="G60" s="106" t="s">
        <v>3</v>
      </c>
      <c r="H60" s="107"/>
      <c r="I60" s="108">
        <v>100</v>
      </c>
      <c r="J60" s="108"/>
      <c r="K60" s="108"/>
      <c r="L60" s="109"/>
    </row>
    <row r="61" spans="1:12" ht="13.2" customHeight="1" x14ac:dyDescent="0.3">
      <c r="A61" s="453"/>
      <c r="B61" s="453"/>
      <c r="C61" s="453"/>
      <c r="D61" s="444"/>
      <c r="E61" s="444"/>
      <c r="F61" s="110" t="s">
        <v>161</v>
      </c>
      <c r="G61" s="111" t="s">
        <v>162</v>
      </c>
      <c r="H61" s="107"/>
      <c r="I61" s="108"/>
      <c r="J61" s="108">
        <v>100</v>
      </c>
      <c r="K61" s="108"/>
      <c r="L61" s="109"/>
    </row>
    <row r="62" spans="1:12" ht="12.9" customHeight="1" x14ac:dyDescent="0.3">
      <c r="A62" s="453"/>
      <c r="B62" s="453"/>
      <c r="C62" s="453"/>
      <c r="D62" s="444"/>
      <c r="E62" s="444"/>
      <c r="F62" s="135"/>
      <c r="G62" s="111"/>
      <c r="H62" s="107"/>
      <c r="I62" s="108"/>
      <c r="J62" s="108"/>
      <c r="K62" s="108"/>
      <c r="L62" s="109"/>
    </row>
    <row r="63" spans="1:12" ht="12.9" customHeight="1" thickBot="1" x14ac:dyDescent="0.35">
      <c r="A63" s="454"/>
      <c r="B63" s="454"/>
      <c r="C63" s="454"/>
      <c r="D63" s="445"/>
      <c r="E63" s="445"/>
      <c r="F63" s="137"/>
      <c r="G63" s="121"/>
      <c r="H63" s="122"/>
      <c r="I63" s="123"/>
      <c r="J63" s="123"/>
      <c r="K63" s="123"/>
      <c r="L63" s="124"/>
    </row>
    <row r="64" spans="1:12" ht="15" customHeight="1" x14ac:dyDescent="0.3">
      <c r="A64" s="125"/>
      <c r="B64" s="125"/>
      <c r="C64" s="125"/>
      <c r="D64" s="125"/>
      <c r="E64" s="125"/>
      <c r="F64" s="138"/>
      <c r="G64" s="126"/>
    </row>
    <row r="65" spans="1:7" x14ac:dyDescent="0.3">
      <c r="A65" s="139"/>
      <c r="B65" s="467"/>
      <c r="C65" s="467"/>
      <c r="D65" s="467"/>
      <c r="E65" s="467"/>
      <c r="F65" s="467"/>
      <c r="G65" s="360"/>
    </row>
  </sheetData>
  <mergeCells count="36">
    <mergeCell ref="G1:L1"/>
    <mergeCell ref="G2:G3"/>
    <mergeCell ref="H2:L2"/>
    <mergeCell ref="A4:A63"/>
    <mergeCell ref="B4:B63"/>
    <mergeCell ref="C4:C17"/>
    <mergeCell ref="D4:D33"/>
    <mergeCell ref="E4:E13"/>
    <mergeCell ref="G4:L4"/>
    <mergeCell ref="G8:L8"/>
    <mergeCell ref="A1:A3"/>
    <mergeCell ref="B1:B3"/>
    <mergeCell ref="C1:C3"/>
    <mergeCell ref="D1:D3"/>
    <mergeCell ref="E1:E3"/>
    <mergeCell ref="F1:F3"/>
    <mergeCell ref="E14:E23"/>
    <mergeCell ref="G14:L14"/>
    <mergeCell ref="C18:C33"/>
    <mergeCell ref="G18:L18"/>
    <mergeCell ref="E24:E33"/>
    <mergeCell ref="G24:L24"/>
    <mergeCell ref="G28:L28"/>
    <mergeCell ref="G54:L54"/>
    <mergeCell ref="G58:L58"/>
    <mergeCell ref="B65:F65"/>
    <mergeCell ref="C34:C47"/>
    <mergeCell ref="D34:D63"/>
    <mergeCell ref="E34:E43"/>
    <mergeCell ref="G34:L34"/>
    <mergeCell ref="G38:L38"/>
    <mergeCell ref="E44:E53"/>
    <mergeCell ref="G44:L44"/>
    <mergeCell ref="C48:C63"/>
    <mergeCell ref="G48:L48"/>
    <mergeCell ref="E54:E63"/>
  </mergeCells>
  <printOptions horizontalCentered="1"/>
  <pageMargins left="0.25" right="0.25" top="0.75" bottom="0.75" header="0.3" footer="0.3"/>
  <pageSetup paperSize="3" scale="87" orientation="landscape" horizontalDpi="4294967293" r:id="rId1"/>
  <headerFooter>
    <oddHeader>&amp;C&amp;"-,Bold"&amp;14Roads Levels of Service to Asset Hierarchy</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9F69E-1172-4038-A7EC-0F25BBC582ED}">
  <sheetPr>
    <tabColor rgb="FF00B0F0"/>
  </sheetPr>
  <dimension ref="A1:C6"/>
  <sheetViews>
    <sheetView workbookViewId="0">
      <pane ySplit="1" topLeftCell="A2" activePane="bottomLeft" state="frozen"/>
      <selection activeCell="B1" sqref="B1:B30"/>
      <selection pane="bottomLeft" activeCell="C2" sqref="C2"/>
    </sheetView>
  </sheetViews>
  <sheetFormatPr defaultColWidth="9.109375" defaultRowHeight="14.4" x14ac:dyDescent="0.3"/>
  <cols>
    <col min="1" max="1" width="20.6640625" customWidth="1"/>
    <col min="2" max="3" width="50.6640625" customWidth="1"/>
  </cols>
  <sheetData>
    <row r="1" spans="1:3" ht="30" customHeight="1" thickBot="1" x14ac:dyDescent="0.35">
      <c r="A1" s="81" t="s">
        <v>119</v>
      </c>
      <c r="B1" s="2" t="s">
        <v>120</v>
      </c>
      <c r="C1" s="2" t="s">
        <v>121</v>
      </c>
    </row>
    <row r="2" spans="1:3" ht="15" customHeight="1" x14ac:dyDescent="0.3">
      <c r="A2" s="468" t="s">
        <v>122</v>
      </c>
      <c r="B2" s="471" t="s">
        <v>123</v>
      </c>
      <c r="C2" s="82" t="s">
        <v>124</v>
      </c>
    </row>
    <row r="3" spans="1:3" ht="15" customHeight="1" x14ac:dyDescent="0.3">
      <c r="A3" s="469"/>
      <c r="B3" s="472"/>
      <c r="C3" s="85" t="s">
        <v>125</v>
      </c>
    </row>
    <row r="4" spans="1:3" ht="15" customHeight="1" x14ac:dyDescent="0.3">
      <c r="A4" s="469"/>
      <c r="B4" s="472"/>
      <c r="C4" s="83" t="s">
        <v>126</v>
      </c>
    </row>
    <row r="5" spans="1:3" ht="15" customHeight="1" x14ac:dyDescent="0.3">
      <c r="A5" s="469"/>
      <c r="B5" s="472"/>
      <c r="C5" s="83" t="s">
        <v>127</v>
      </c>
    </row>
    <row r="6" spans="1:3" ht="31.5" customHeight="1" thickBot="1" x14ac:dyDescent="0.35">
      <c r="A6" s="470"/>
      <c r="B6" s="473"/>
      <c r="C6" s="84" t="s">
        <v>128</v>
      </c>
    </row>
  </sheetData>
  <mergeCells count="2">
    <mergeCell ref="A2:A6"/>
    <mergeCell ref="B2:B6"/>
  </mergeCells>
  <printOptions horizontalCentered="1"/>
  <pageMargins left="0.23622047244094491" right="0.23622047244094491" top="0.74803149606299213" bottom="0.74803149606299213" header="0.31496062992125984" footer="0.31496062992125984"/>
  <pageSetup orientation="landscape" horizontalDpi="4294967293" verticalDpi="0" r:id="rId1"/>
  <headerFooter>
    <oddHeader>&amp;CGeneral Service Objectives and Community Levels of Services Statements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53C4F-82C0-4062-B1A0-CAEFE263E4AA}">
  <sheetPr>
    <tabColor theme="4" tint="-0.249977111117893"/>
    <pageSetUpPr fitToPage="1"/>
  </sheetPr>
  <dimension ref="A1:I43"/>
  <sheetViews>
    <sheetView zoomScale="91" zoomScaleNormal="91" workbookViewId="0">
      <pane ySplit="2" topLeftCell="A3" activePane="bottomLeft" state="frozen"/>
      <selection activeCell="B1" sqref="B1"/>
      <selection pane="bottomLeft" activeCell="B3" sqref="B3"/>
    </sheetView>
  </sheetViews>
  <sheetFormatPr defaultColWidth="9.109375" defaultRowHeight="14.4" x14ac:dyDescent="0.3"/>
  <cols>
    <col min="1" max="1" width="25.6640625" customWidth="1"/>
    <col min="2" max="2" width="70.77734375" customWidth="1"/>
    <col min="3" max="7" width="30.77734375" customWidth="1"/>
    <col min="8" max="8" width="70.77734375" customWidth="1"/>
    <col min="9" max="9" width="27" customWidth="1"/>
  </cols>
  <sheetData>
    <row r="1" spans="1:8" ht="24.9" customHeight="1" thickBot="1" x14ac:dyDescent="0.35">
      <c r="A1" s="475" t="s">
        <v>69</v>
      </c>
      <c r="B1" s="475" t="s">
        <v>163</v>
      </c>
      <c r="C1" s="477" t="s">
        <v>203</v>
      </c>
      <c r="D1" s="478"/>
      <c r="E1" s="478"/>
      <c r="F1" s="478"/>
      <c r="G1" s="479"/>
      <c r="H1" s="475" t="s">
        <v>164</v>
      </c>
    </row>
    <row r="2" spans="1:8" ht="64.95" customHeight="1" thickBot="1" x14ac:dyDescent="0.35">
      <c r="A2" s="476"/>
      <c r="B2" s="476"/>
      <c r="C2" s="24" t="s">
        <v>165</v>
      </c>
      <c r="D2" s="25" t="s">
        <v>166</v>
      </c>
      <c r="E2" s="26" t="s">
        <v>167</v>
      </c>
      <c r="F2" s="27" t="s">
        <v>168</v>
      </c>
      <c r="G2" s="28" t="s">
        <v>169</v>
      </c>
      <c r="H2" s="476"/>
    </row>
    <row r="3" spans="1:8" ht="246" customHeight="1" thickBot="1" x14ac:dyDescent="0.35">
      <c r="A3" s="437" t="s">
        <v>487</v>
      </c>
      <c r="B3" s="141" t="s">
        <v>516</v>
      </c>
      <c r="C3" s="142" t="s">
        <v>170</v>
      </c>
      <c r="D3" s="143" t="s">
        <v>488</v>
      </c>
      <c r="E3" s="144" t="s">
        <v>514</v>
      </c>
      <c r="F3" s="145" t="s">
        <v>505</v>
      </c>
      <c r="G3" s="146" t="s">
        <v>489</v>
      </c>
      <c r="H3" s="480" t="s">
        <v>504</v>
      </c>
    </row>
    <row r="4" spans="1:8" ht="234" customHeight="1" x14ac:dyDescent="0.3">
      <c r="A4" s="437" t="s">
        <v>490</v>
      </c>
      <c r="B4" s="618" t="s">
        <v>517</v>
      </c>
      <c r="C4" s="142" t="s">
        <v>170</v>
      </c>
      <c r="D4" s="143" t="s">
        <v>214</v>
      </c>
      <c r="E4" s="144" t="s">
        <v>513</v>
      </c>
      <c r="F4" s="145" t="s">
        <v>506</v>
      </c>
      <c r="G4" s="146" t="s">
        <v>491</v>
      </c>
      <c r="H4" s="481"/>
    </row>
    <row r="5" spans="1:8" ht="242.4" customHeight="1" x14ac:dyDescent="0.3">
      <c r="A5" s="147" t="s">
        <v>492</v>
      </c>
      <c r="B5" s="148" t="s">
        <v>518</v>
      </c>
      <c r="C5" s="149" t="s">
        <v>171</v>
      </c>
      <c r="D5" s="150" t="s">
        <v>493</v>
      </c>
      <c r="E5" s="150" t="s">
        <v>512</v>
      </c>
      <c r="F5" s="151" t="s">
        <v>511</v>
      </c>
      <c r="G5" s="152" t="s">
        <v>494</v>
      </c>
      <c r="H5" s="481"/>
    </row>
    <row r="6" spans="1:8" ht="273.60000000000002" customHeight="1" x14ac:dyDescent="0.3">
      <c r="A6" s="153" t="s">
        <v>495</v>
      </c>
      <c r="B6" s="153" t="s">
        <v>519</v>
      </c>
      <c r="C6" s="154" t="s">
        <v>172</v>
      </c>
      <c r="D6" s="155" t="s">
        <v>515</v>
      </c>
      <c r="E6" s="156" t="s">
        <v>507</v>
      </c>
      <c r="F6" s="157" t="s">
        <v>509</v>
      </c>
      <c r="G6" s="158" t="s">
        <v>496</v>
      </c>
      <c r="H6" s="481"/>
    </row>
    <row r="7" spans="1:8" ht="268.2" customHeight="1" x14ac:dyDescent="0.3">
      <c r="A7" s="153" t="s">
        <v>497</v>
      </c>
      <c r="B7" s="153" t="s">
        <v>520</v>
      </c>
      <c r="C7" s="154" t="s">
        <v>172</v>
      </c>
      <c r="D7" s="155" t="s">
        <v>498</v>
      </c>
      <c r="E7" s="156" t="s">
        <v>508</v>
      </c>
      <c r="F7" s="159" t="s">
        <v>510</v>
      </c>
      <c r="G7" s="160" t="s">
        <v>499</v>
      </c>
      <c r="H7" s="481"/>
    </row>
    <row r="8" spans="1:8" s="18" customFormat="1" ht="198" customHeight="1" x14ac:dyDescent="0.3">
      <c r="A8" s="153" t="s">
        <v>173</v>
      </c>
      <c r="B8" s="161" t="s">
        <v>174</v>
      </c>
      <c r="C8" s="149" t="s">
        <v>175</v>
      </c>
      <c r="D8" s="151" t="s">
        <v>176</v>
      </c>
      <c r="E8" s="151" t="s">
        <v>500</v>
      </c>
      <c r="F8" s="162" t="s">
        <v>501</v>
      </c>
      <c r="G8" s="163" t="s">
        <v>502</v>
      </c>
      <c r="H8" s="482"/>
    </row>
    <row r="9" spans="1:8" ht="301.2" customHeight="1" thickBot="1" x14ac:dyDescent="0.35">
      <c r="A9" s="161" t="s">
        <v>76</v>
      </c>
      <c r="B9" s="164" t="s">
        <v>177</v>
      </c>
      <c r="C9" s="165" t="s">
        <v>178</v>
      </c>
      <c r="D9" s="166" t="s">
        <v>179</v>
      </c>
      <c r="E9" s="157" t="s">
        <v>180</v>
      </c>
      <c r="F9" s="157" t="s">
        <v>181</v>
      </c>
      <c r="G9" s="167" t="s">
        <v>182</v>
      </c>
      <c r="H9" s="168" t="s">
        <v>207</v>
      </c>
    </row>
    <row r="10" spans="1:8" ht="351.6" customHeight="1" thickBot="1" x14ac:dyDescent="0.35">
      <c r="A10" s="169" t="s">
        <v>159</v>
      </c>
      <c r="B10" s="170" t="s">
        <v>183</v>
      </c>
      <c r="C10" s="171" t="s">
        <v>184</v>
      </c>
      <c r="D10" s="172" t="s">
        <v>185</v>
      </c>
      <c r="E10" s="173" t="s">
        <v>503</v>
      </c>
      <c r="F10" s="174" t="s">
        <v>186</v>
      </c>
      <c r="G10" s="175" t="s">
        <v>187</v>
      </c>
      <c r="H10" s="176" t="s">
        <v>291</v>
      </c>
    </row>
    <row r="11" spans="1:8" ht="291" customHeight="1" thickBot="1" x14ac:dyDescent="0.35">
      <c r="A11" s="169" t="s">
        <v>279</v>
      </c>
      <c r="B11" s="177" t="s">
        <v>189</v>
      </c>
      <c r="C11" s="178" t="s">
        <v>190</v>
      </c>
      <c r="D11" s="179" t="s">
        <v>191</v>
      </c>
      <c r="E11" s="179" t="s">
        <v>192</v>
      </c>
      <c r="F11" s="179" t="s">
        <v>193</v>
      </c>
      <c r="G11" s="180" t="s">
        <v>194</v>
      </c>
      <c r="H11" s="176" t="s">
        <v>188</v>
      </c>
    </row>
    <row r="12" spans="1:8" ht="303" customHeight="1" thickBot="1" x14ac:dyDescent="0.35">
      <c r="A12" s="178" t="s">
        <v>195</v>
      </c>
      <c r="B12" s="181" t="s">
        <v>196</v>
      </c>
      <c r="C12" s="182" t="s">
        <v>197</v>
      </c>
      <c r="D12" s="183" t="s">
        <v>198</v>
      </c>
      <c r="E12" s="183" t="s">
        <v>199</v>
      </c>
      <c r="F12" s="184" t="s">
        <v>200</v>
      </c>
      <c r="G12" s="185" t="s">
        <v>201</v>
      </c>
      <c r="H12" s="181" t="s">
        <v>202</v>
      </c>
    </row>
    <row r="13" spans="1:8" ht="14.4" customHeight="1" x14ac:dyDescent="0.3">
      <c r="A13" s="186"/>
      <c r="B13" s="186"/>
      <c r="C13" s="187"/>
      <c r="D13" s="188"/>
      <c r="E13" s="188"/>
      <c r="F13" s="188"/>
      <c r="G13" s="189"/>
      <c r="H13" s="438"/>
    </row>
    <row r="14" spans="1:8" ht="45.6" customHeight="1" x14ac:dyDescent="0.3">
      <c r="A14" s="80" t="s">
        <v>204</v>
      </c>
      <c r="B14" s="483" t="s">
        <v>292</v>
      </c>
      <c r="C14" s="483"/>
      <c r="D14" s="483"/>
      <c r="E14" s="483"/>
      <c r="F14" s="483"/>
      <c r="G14" s="483"/>
      <c r="H14" s="483"/>
    </row>
    <row r="15" spans="1:8" x14ac:dyDescent="0.3">
      <c r="A15" s="190" t="s">
        <v>65</v>
      </c>
      <c r="B15" s="474" t="s">
        <v>205</v>
      </c>
      <c r="C15" s="474"/>
      <c r="D15" s="474"/>
      <c r="E15" s="474"/>
      <c r="F15" s="474"/>
      <c r="G15" s="474"/>
      <c r="H15" s="474"/>
    </row>
    <row r="16" spans="1:8" x14ac:dyDescent="0.3">
      <c r="A16" s="52" t="s">
        <v>67</v>
      </c>
      <c r="B16" t="s">
        <v>206</v>
      </c>
    </row>
    <row r="38" spans="1:9" s="22" customFormat="1" x14ac:dyDescent="0.3">
      <c r="A38"/>
      <c r="B38"/>
      <c r="C38"/>
      <c r="D38"/>
      <c r="E38"/>
      <c r="F38"/>
      <c r="G38"/>
      <c r="H38"/>
      <c r="I38"/>
    </row>
    <row r="39" spans="1:9" s="22" customFormat="1" x14ac:dyDescent="0.3">
      <c r="A39"/>
      <c r="B39"/>
      <c r="C39"/>
      <c r="D39"/>
      <c r="E39"/>
      <c r="F39"/>
      <c r="G39"/>
      <c r="H39"/>
      <c r="I39"/>
    </row>
    <row r="40" spans="1:9" s="22" customFormat="1" x14ac:dyDescent="0.3">
      <c r="A40"/>
      <c r="B40"/>
      <c r="C40"/>
      <c r="D40"/>
      <c r="E40"/>
      <c r="F40"/>
      <c r="G40"/>
      <c r="H40"/>
      <c r="I40"/>
    </row>
    <row r="41" spans="1:9" s="22" customFormat="1" x14ac:dyDescent="0.3">
      <c r="A41"/>
      <c r="B41"/>
      <c r="C41"/>
      <c r="D41"/>
      <c r="E41"/>
      <c r="F41"/>
      <c r="G41"/>
      <c r="H41"/>
      <c r="I41"/>
    </row>
    <row r="42" spans="1:9" s="22" customFormat="1" x14ac:dyDescent="0.3">
      <c r="A42"/>
      <c r="B42"/>
      <c r="C42"/>
      <c r="D42"/>
      <c r="E42"/>
      <c r="F42"/>
      <c r="G42"/>
      <c r="H42"/>
      <c r="I42"/>
    </row>
    <row r="43" spans="1:9" s="22" customFormat="1" x14ac:dyDescent="0.3">
      <c r="A43"/>
      <c r="B43"/>
      <c r="C43"/>
      <c r="D43"/>
      <c r="E43"/>
      <c r="F43"/>
      <c r="G43"/>
      <c r="H43"/>
      <c r="I43"/>
    </row>
  </sheetData>
  <mergeCells count="7">
    <mergeCell ref="B15:H15"/>
    <mergeCell ref="A1:A2"/>
    <mergeCell ref="B1:B2"/>
    <mergeCell ref="C1:G1"/>
    <mergeCell ref="H1:H2"/>
    <mergeCell ref="H3:H8"/>
    <mergeCell ref="B14:H14"/>
  </mergeCells>
  <printOptions horizontalCentered="1"/>
  <pageMargins left="0.23622047244094491" right="0.23622047244094491" top="0.74803149606299213" bottom="0.74803149606299213" header="0.31496062992125984" footer="0.31496062992125984"/>
  <pageSetup paperSize="5" scale="53" fitToHeight="0" orientation="landscape" horizontalDpi="4294967293" r:id="rId1"/>
  <headerFooter>
    <oddHeader>&amp;C&amp;"-,Bold"&amp;12Condition Ratings and Asset Levels of Service Targets for Roads Infrastructure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628C2-0569-47C5-A1D4-74396BBCA9D1}">
  <sheetPr>
    <tabColor theme="7" tint="-0.249977111117893"/>
    <pageSetUpPr fitToPage="1"/>
  </sheetPr>
  <dimension ref="A1:O50"/>
  <sheetViews>
    <sheetView zoomScale="81" zoomScaleNormal="81" workbookViewId="0">
      <pane xSplit="1" ySplit="4" topLeftCell="B5" activePane="bottomRight" state="frozen"/>
      <selection pane="topRight" activeCell="B1" sqref="B1"/>
      <selection pane="bottomLeft" activeCell="A5" sqref="A5"/>
      <selection pane="bottomRight" activeCell="B5" sqref="B5"/>
    </sheetView>
  </sheetViews>
  <sheetFormatPr defaultColWidth="9.109375" defaultRowHeight="14.4" x14ac:dyDescent="0.3"/>
  <cols>
    <col min="1" max="1" width="7.6640625" customWidth="1"/>
    <col min="2" max="6" width="41.77734375" customWidth="1"/>
    <col min="7" max="7" width="30.109375" customWidth="1"/>
    <col min="8" max="8" width="11" style="22" customWidth="1"/>
    <col min="9" max="9" width="12.88671875" style="22" customWidth="1"/>
    <col min="10" max="11" width="10.6640625" style="22" customWidth="1"/>
  </cols>
  <sheetData>
    <row r="1" spans="1:15" ht="24.9" customHeight="1" thickBot="1" x14ac:dyDescent="0.35">
      <c r="A1" s="484" t="s">
        <v>44</v>
      </c>
      <c r="B1" s="485"/>
      <c r="C1" s="485"/>
      <c r="D1" s="485"/>
      <c r="E1" s="485"/>
      <c r="F1" s="486"/>
    </row>
    <row r="2" spans="1:15" ht="37.950000000000003" customHeight="1" thickBot="1" x14ac:dyDescent="0.35">
      <c r="A2" s="23" t="s">
        <v>45</v>
      </c>
      <c r="B2" s="24" t="s">
        <v>46</v>
      </c>
      <c r="C2" s="25" t="s">
        <v>47</v>
      </c>
      <c r="D2" s="26" t="s">
        <v>48</v>
      </c>
      <c r="E2" s="27" t="s">
        <v>49</v>
      </c>
      <c r="F2" s="28" t="s">
        <v>50</v>
      </c>
    </row>
    <row r="3" spans="1:15" ht="30" customHeight="1" thickBot="1" x14ac:dyDescent="0.35">
      <c r="A3" s="23" t="s">
        <v>51</v>
      </c>
      <c r="B3" s="29" t="s">
        <v>52</v>
      </c>
      <c r="C3" s="30" t="s">
        <v>53</v>
      </c>
      <c r="D3" s="31" t="s">
        <v>54</v>
      </c>
      <c r="E3" s="32" t="s">
        <v>55</v>
      </c>
      <c r="F3" s="33" t="s">
        <v>56</v>
      </c>
    </row>
    <row r="4" spans="1:15" ht="69.599999999999994" customHeight="1" thickBot="1" x14ac:dyDescent="0.35">
      <c r="A4" s="296" t="s">
        <v>293</v>
      </c>
      <c r="B4" s="341" t="s">
        <v>367</v>
      </c>
      <c r="C4" s="342" t="s">
        <v>368</v>
      </c>
      <c r="D4" s="343" t="s">
        <v>369</v>
      </c>
      <c r="E4" s="297" t="s">
        <v>357</v>
      </c>
      <c r="F4" s="298" t="s">
        <v>358</v>
      </c>
    </row>
    <row r="5" spans="1:15" ht="334.8" customHeight="1" thickBot="1" x14ac:dyDescent="0.35">
      <c r="A5" s="34" t="s">
        <v>57</v>
      </c>
      <c r="B5" s="35" t="s">
        <v>362</v>
      </c>
      <c r="C5" s="36" t="s">
        <v>363</v>
      </c>
      <c r="D5" s="36" t="s">
        <v>364</v>
      </c>
      <c r="E5" s="37" t="s">
        <v>365</v>
      </c>
      <c r="F5" s="38" t="s">
        <v>366</v>
      </c>
    </row>
    <row r="6" spans="1:15" ht="111.6" customHeight="1" thickBot="1" x14ac:dyDescent="0.35">
      <c r="A6" s="39" t="s">
        <v>58</v>
      </c>
      <c r="B6" s="40" t="s">
        <v>59</v>
      </c>
      <c r="C6" s="36" t="s">
        <v>210</v>
      </c>
      <c r="D6" s="36" t="s">
        <v>211</v>
      </c>
      <c r="E6" s="41" t="s">
        <v>212</v>
      </c>
      <c r="F6" s="42" t="s">
        <v>60</v>
      </c>
    </row>
    <row r="7" spans="1:15" ht="115.2" customHeight="1" thickBot="1" x14ac:dyDescent="0.35">
      <c r="A7" s="39" t="s">
        <v>61</v>
      </c>
      <c r="B7" s="43" t="s">
        <v>370</v>
      </c>
      <c r="C7" s="41" t="s">
        <v>371</v>
      </c>
      <c r="D7" s="44" t="s">
        <v>372</v>
      </c>
      <c r="E7" s="45" t="s">
        <v>373</v>
      </c>
      <c r="F7" s="46" t="s">
        <v>374</v>
      </c>
    </row>
    <row r="8" spans="1:15" ht="91.2" customHeight="1" thickBot="1" x14ac:dyDescent="0.35">
      <c r="A8" s="39" t="s">
        <v>62</v>
      </c>
      <c r="B8" s="40" t="s">
        <v>375</v>
      </c>
      <c r="C8" s="36" t="s">
        <v>376</v>
      </c>
      <c r="D8" s="47" t="s">
        <v>377</v>
      </c>
      <c r="E8" s="41" t="s">
        <v>378</v>
      </c>
      <c r="F8" s="48" t="s">
        <v>379</v>
      </c>
    </row>
    <row r="9" spans="1:15" x14ac:dyDescent="0.3">
      <c r="B9" s="49"/>
      <c r="C9" s="49"/>
      <c r="D9" s="49"/>
      <c r="E9" s="49"/>
      <c r="F9" s="49"/>
    </row>
    <row r="10" spans="1:15" x14ac:dyDescent="0.3">
      <c r="A10" s="18" t="s">
        <v>63</v>
      </c>
      <c r="B10" s="487" t="s">
        <v>64</v>
      </c>
      <c r="C10" s="487"/>
      <c r="D10" s="487"/>
      <c r="E10" s="487"/>
      <c r="F10" s="487"/>
    </row>
    <row r="11" spans="1:15" ht="15" customHeight="1" x14ac:dyDescent="0.3">
      <c r="A11" s="50" t="s">
        <v>65</v>
      </c>
      <c r="B11" s="488" t="s">
        <v>66</v>
      </c>
      <c r="C11" s="488"/>
      <c r="D11" s="488"/>
      <c r="E11" s="488"/>
      <c r="F11" s="488"/>
      <c r="G11" s="51"/>
      <c r="H11" s="51"/>
      <c r="I11" s="51"/>
      <c r="J11" s="51"/>
      <c r="K11"/>
      <c r="L11" s="22"/>
      <c r="M11" s="22"/>
      <c r="N11" s="22"/>
      <c r="O11" s="22"/>
    </row>
    <row r="12" spans="1:15" x14ac:dyDescent="0.3">
      <c r="A12" s="52" t="s">
        <v>67</v>
      </c>
      <c r="B12" s="489" t="s">
        <v>68</v>
      </c>
      <c r="C12" s="489"/>
      <c r="D12" s="489"/>
      <c r="E12" s="489"/>
      <c r="F12" s="489"/>
      <c r="H12" s="53"/>
    </row>
    <row r="13" spans="1:15" x14ac:dyDescent="0.3">
      <c r="B13" s="54"/>
      <c r="C13" s="54"/>
      <c r="D13" s="54"/>
      <c r="E13" s="54"/>
      <c r="F13" s="54"/>
      <c r="H13" s="53"/>
    </row>
    <row r="14" spans="1:15" ht="18" customHeight="1" x14ac:dyDescent="0.3">
      <c r="B14" s="54"/>
      <c r="C14" s="54"/>
      <c r="D14" s="54"/>
      <c r="E14" s="54"/>
      <c r="F14" s="54"/>
      <c r="H14" s="490"/>
      <c r="I14" s="490"/>
      <c r="J14" s="490"/>
      <c r="K14" s="490"/>
    </row>
    <row r="15" spans="1:15" x14ac:dyDescent="0.3">
      <c r="B15" s="54"/>
      <c r="C15" s="54"/>
      <c r="D15" s="54"/>
      <c r="E15" s="54"/>
      <c r="F15" s="54"/>
      <c r="H15" s="55"/>
      <c r="I15" s="56"/>
      <c r="J15" s="56"/>
      <c r="K15" s="57"/>
    </row>
    <row r="16" spans="1:15" ht="15" customHeight="1" x14ac:dyDescent="0.3">
      <c r="H16" s="56"/>
      <c r="I16" s="56"/>
      <c r="J16" s="56"/>
      <c r="K16" s="57"/>
    </row>
    <row r="17" spans="8:11" ht="15" customHeight="1" x14ac:dyDescent="0.3">
      <c r="H17" s="56"/>
      <c r="I17" s="56"/>
      <c r="J17" s="58"/>
      <c r="K17" s="57"/>
    </row>
    <row r="18" spans="8:11" ht="15" customHeight="1" x14ac:dyDescent="0.3">
      <c r="H18" s="56"/>
      <c r="I18" s="56"/>
      <c r="J18" s="58"/>
      <c r="K18" s="57"/>
    </row>
    <row r="19" spans="8:11" ht="15" customHeight="1" x14ac:dyDescent="0.3">
      <c r="H19" s="56"/>
      <c r="I19" s="56"/>
      <c r="J19" s="55"/>
      <c r="K19" s="57"/>
    </row>
    <row r="20" spans="8:11" ht="15" customHeight="1" x14ac:dyDescent="0.3">
      <c r="H20" s="56"/>
      <c r="I20" s="56"/>
      <c r="J20" s="56"/>
      <c r="K20" s="57"/>
    </row>
    <row r="45" spans="2:8" s="22" customFormat="1" x14ac:dyDescent="0.3">
      <c r="B45"/>
      <c r="C45"/>
      <c r="D45"/>
      <c r="E45"/>
      <c r="F45"/>
      <c r="G45"/>
    </row>
    <row r="46" spans="2:8" s="22" customFormat="1" x14ac:dyDescent="0.3">
      <c r="B46"/>
      <c r="C46"/>
      <c r="D46"/>
      <c r="E46"/>
      <c r="F46"/>
      <c r="G46"/>
      <c r="H46" s="53"/>
    </row>
    <row r="47" spans="2:8" s="22" customFormat="1" x14ac:dyDescent="0.3">
      <c r="B47"/>
      <c r="C47"/>
      <c r="D47"/>
      <c r="E47"/>
      <c r="F47"/>
      <c r="G47"/>
      <c r="H47" s="53"/>
    </row>
    <row r="48" spans="2:8" s="22" customFormat="1" x14ac:dyDescent="0.3">
      <c r="B48"/>
      <c r="C48"/>
      <c r="D48"/>
      <c r="E48"/>
      <c r="F48"/>
      <c r="G48"/>
      <c r="H48" s="53"/>
    </row>
    <row r="49" spans="2:8" s="22" customFormat="1" x14ac:dyDescent="0.3">
      <c r="B49"/>
      <c r="C49"/>
      <c r="D49"/>
      <c r="E49"/>
      <c r="F49"/>
      <c r="G49"/>
      <c r="H49" s="53"/>
    </row>
    <row r="50" spans="2:8" s="22" customFormat="1" x14ac:dyDescent="0.3">
      <c r="B50"/>
      <c r="C50"/>
      <c r="D50"/>
      <c r="E50"/>
      <c r="F50"/>
      <c r="G50"/>
    </row>
  </sheetData>
  <mergeCells count="5">
    <mergeCell ref="A1:F1"/>
    <mergeCell ref="B10:F10"/>
    <mergeCell ref="B11:F11"/>
    <mergeCell ref="B12:F12"/>
    <mergeCell ref="H14:K14"/>
  </mergeCells>
  <printOptions horizontalCentered="1"/>
  <pageMargins left="0.23622047244094491" right="0.23622047244094491" top="0.74803149606299213" bottom="0.74803149606299213" header="0.31496062992125984" footer="0.31496062992125984"/>
  <pageSetup paperSize="3" scale="97" orientation="landscape" r:id="rId1"/>
  <headerFooter>
    <oddHeader>&amp;C&amp;"-,Bold"&amp;12General Performance Ratings and  Corresponding Likelihood of Failure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E16ED-6657-4042-903F-516169052FF9}">
  <sheetPr>
    <tabColor theme="7" tint="-0.249977111117893"/>
    <pageSetUpPr fitToPage="1"/>
  </sheetPr>
  <dimension ref="A1:F53"/>
  <sheetViews>
    <sheetView zoomScale="82" zoomScaleNormal="82" workbookViewId="0">
      <pane ySplit="1" topLeftCell="A2" activePane="bottomLeft" state="frozen"/>
      <selection sqref="A1:A2"/>
      <selection pane="bottomLeft" activeCell="A2" sqref="A2:A4"/>
    </sheetView>
  </sheetViews>
  <sheetFormatPr defaultColWidth="9.109375" defaultRowHeight="14.4" x14ac:dyDescent="0.3"/>
  <cols>
    <col min="1" max="1" width="25.6640625" customWidth="1"/>
    <col min="2" max="2" width="80.6640625" customWidth="1"/>
    <col min="3" max="3" width="5.6640625" style="76" customWidth="1"/>
    <col min="4" max="4" width="80.6640625" customWidth="1"/>
    <col min="5" max="6" width="10.6640625" style="22" customWidth="1"/>
  </cols>
  <sheetData>
    <row r="1" spans="1:4" ht="81" customHeight="1" thickBot="1" x14ac:dyDescent="0.35">
      <c r="A1" s="59" t="s">
        <v>69</v>
      </c>
      <c r="B1" s="59" t="s">
        <v>70</v>
      </c>
      <c r="C1" s="60" t="s">
        <v>71</v>
      </c>
      <c r="D1" s="59" t="s">
        <v>72</v>
      </c>
    </row>
    <row r="2" spans="1:4" ht="260.39999999999998" customHeight="1" x14ac:dyDescent="0.3">
      <c r="A2" s="491" t="s">
        <v>237</v>
      </c>
      <c r="B2" s="497" t="s">
        <v>73</v>
      </c>
      <c r="C2" s="61" t="s">
        <v>57</v>
      </c>
      <c r="D2" s="62" t="s">
        <v>280</v>
      </c>
    </row>
    <row r="3" spans="1:4" ht="81" customHeight="1" x14ac:dyDescent="0.3">
      <c r="A3" s="492"/>
      <c r="B3" s="498"/>
      <c r="C3" s="63" t="s">
        <v>58</v>
      </c>
      <c r="D3" s="64" t="s">
        <v>74</v>
      </c>
    </row>
    <row r="4" spans="1:4" ht="75.599999999999994" customHeight="1" thickBot="1" x14ac:dyDescent="0.35">
      <c r="A4" s="493"/>
      <c r="B4" s="499"/>
      <c r="C4" s="65" t="s">
        <v>62</v>
      </c>
      <c r="D4" s="66" t="s">
        <v>383</v>
      </c>
    </row>
    <row r="5" spans="1:4" ht="139.80000000000001" customHeight="1" x14ac:dyDescent="0.3">
      <c r="A5" s="491" t="s">
        <v>246</v>
      </c>
      <c r="B5" s="497" t="s">
        <v>75</v>
      </c>
      <c r="C5" s="67" t="s">
        <v>57</v>
      </c>
      <c r="D5" s="68" t="s">
        <v>281</v>
      </c>
    </row>
    <row r="6" spans="1:4" ht="108" customHeight="1" thickBot="1" x14ac:dyDescent="0.35">
      <c r="A6" s="493"/>
      <c r="B6" s="499"/>
      <c r="C6" s="69" t="s">
        <v>58</v>
      </c>
      <c r="D6" s="66" t="s">
        <v>282</v>
      </c>
    </row>
    <row r="7" spans="1:4" ht="201.75" customHeight="1" x14ac:dyDescent="0.3">
      <c r="A7" s="491" t="s">
        <v>76</v>
      </c>
      <c r="B7" s="497" t="s">
        <v>77</v>
      </c>
      <c r="C7" s="61" t="s">
        <v>57</v>
      </c>
      <c r="D7" s="70" t="s">
        <v>283</v>
      </c>
    </row>
    <row r="8" spans="1:4" ht="76.2" customHeight="1" x14ac:dyDescent="0.3">
      <c r="A8" s="492"/>
      <c r="B8" s="498"/>
      <c r="C8" s="63" t="s">
        <v>58</v>
      </c>
      <c r="D8" s="71" t="s">
        <v>284</v>
      </c>
    </row>
    <row r="9" spans="1:4" ht="74.400000000000006" customHeight="1" thickBot="1" x14ac:dyDescent="0.35">
      <c r="A9" s="493"/>
      <c r="B9" s="499"/>
      <c r="C9" s="69" t="s">
        <v>62</v>
      </c>
      <c r="D9" s="66" t="s">
        <v>384</v>
      </c>
    </row>
    <row r="10" spans="1:4" ht="74.400000000000006" customHeight="1" x14ac:dyDescent="0.3">
      <c r="A10" s="491" t="s">
        <v>256</v>
      </c>
      <c r="B10" s="494" t="s">
        <v>78</v>
      </c>
      <c r="C10" s="293" t="s">
        <v>57</v>
      </c>
      <c r="D10" s="294" t="s">
        <v>285</v>
      </c>
    </row>
    <row r="11" spans="1:4" ht="74.400000000000006" customHeight="1" x14ac:dyDescent="0.3">
      <c r="A11" s="492"/>
      <c r="B11" s="495"/>
      <c r="C11" s="63" t="s">
        <v>58</v>
      </c>
      <c r="D11" s="295" t="s">
        <v>286</v>
      </c>
    </row>
    <row r="12" spans="1:4" ht="85.2" customHeight="1" thickBot="1" x14ac:dyDescent="0.35">
      <c r="A12" s="493"/>
      <c r="B12" s="496"/>
      <c r="C12" s="65" t="s">
        <v>62</v>
      </c>
      <c r="D12" s="294" t="s">
        <v>385</v>
      </c>
    </row>
    <row r="13" spans="1:4" ht="307.8" customHeight="1" x14ac:dyDescent="0.3">
      <c r="A13" s="491" t="s">
        <v>287</v>
      </c>
      <c r="B13" s="497" t="s">
        <v>78</v>
      </c>
      <c r="C13" s="293" t="s">
        <v>57</v>
      </c>
      <c r="D13" s="70" t="s">
        <v>288</v>
      </c>
    </row>
    <row r="14" spans="1:4" ht="124.8" customHeight="1" x14ac:dyDescent="0.3">
      <c r="A14" s="492"/>
      <c r="B14" s="498"/>
      <c r="C14" s="63" t="s">
        <v>58</v>
      </c>
      <c r="D14" s="71" t="s">
        <v>289</v>
      </c>
    </row>
    <row r="15" spans="1:4" ht="207" customHeight="1" thickBot="1" x14ac:dyDescent="0.35">
      <c r="A15" s="493"/>
      <c r="B15" s="499"/>
      <c r="C15" s="72" t="s">
        <v>62</v>
      </c>
      <c r="D15" s="66" t="s">
        <v>386</v>
      </c>
    </row>
    <row r="16" spans="1:4" x14ac:dyDescent="0.3">
      <c r="A16" s="49"/>
      <c r="B16" s="49"/>
      <c r="C16" s="73"/>
      <c r="D16" s="49"/>
    </row>
    <row r="17" spans="1:6" ht="15" customHeight="1" x14ac:dyDescent="0.3">
      <c r="A17" s="74" t="s">
        <v>79</v>
      </c>
      <c r="B17" s="489" t="s">
        <v>80</v>
      </c>
      <c r="C17" s="489"/>
      <c r="D17" s="489"/>
      <c r="E17" s="324"/>
      <c r="F17" s="324"/>
    </row>
    <row r="18" spans="1:6" ht="73.5" customHeight="1" x14ac:dyDescent="0.3">
      <c r="A18" s="75" t="s">
        <v>65</v>
      </c>
      <c r="B18" s="489" t="s">
        <v>81</v>
      </c>
      <c r="C18" s="489"/>
      <c r="D18" s="489"/>
      <c r="E18" s="324"/>
      <c r="F18" s="324"/>
    </row>
    <row r="19" spans="1:6" ht="208.2" customHeight="1" x14ac:dyDescent="0.3">
      <c r="A19" s="50" t="s">
        <v>67</v>
      </c>
      <c r="B19" s="489" t="s">
        <v>82</v>
      </c>
      <c r="C19" s="489"/>
      <c r="D19" s="483"/>
      <c r="E19" s="56"/>
    </row>
    <row r="20" spans="1:6" ht="15" customHeight="1" x14ac:dyDescent="0.3">
      <c r="E20" s="58"/>
    </row>
    <row r="21" spans="1:6" ht="15" customHeight="1" x14ac:dyDescent="0.3">
      <c r="E21" s="58"/>
    </row>
    <row r="22" spans="1:6" ht="15" customHeight="1" x14ac:dyDescent="0.3">
      <c r="E22" s="55"/>
    </row>
    <row r="23" spans="1:6" ht="15" customHeight="1" x14ac:dyDescent="0.3">
      <c r="E23" s="56"/>
    </row>
    <row r="48" spans="1:4" s="22" customFormat="1" x14ac:dyDescent="0.3">
      <c r="A48"/>
      <c r="B48"/>
      <c r="C48" s="76"/>
      <c r="D48"/>
    </row>
    <row r="49" spans="1:4" s="22" customFormat="1" x14ac:dyDescent="0.3">
      <c r="A49"/>
      <c r="B49"/>
      <c r="C49" s="76"/>
      <c r="D49"/>
    </row>
    <row r="50" spans="1:4" s="22" customFormat="1" x14ac:dyDescent="0.3">
      <c r="A50"/>
      <c r="B50"/>
      <c r="C50" s="76"/>
      <c r="D50"/>
    </row>
    <row r="51" spans="1:4" s="22" customFormat="1" x14ac:dyDescent="0.3">
      <c r="A51"/>
      <c r="B51"/>
      <c r="C51" s="76"/>
      <c r="D51"/>
    </row>
    <row r="52" spans="1:4" s="22" customFormat="1" x14ac:dyDescent="0.3">
      <c r="A52"/>
      <c r="B52"/>
      <c r="C52" s="76"/>
      <c r="D52"/>
    </row>
    <row r="53" spans="1:4" s="22" customFormat="1" x14ac:dyDescent="0.3">
      <c r="A53"/>
      <c r="B53"/>
      <c r="C53" s="76"/>
      <c r="D53"/>
    </row>
  </sheetData>
  <mergeCells count="13">
    <mergeCell ref="A2:A4"/>
    <mergeCell ref="B2:B4"/>
    <mergeCell ref="A5:A6"/>
    <mergeCell ref="B5:B6"/>
    <mergeCell ref="A7:A9"/>
    <mergeCell ref="B7:B9"/>
    <mergeCell ref="B19:D19"/>
    <mergeCell ref="A10:A12"/>
    <mergeCell ref="B10:B12"/>
    <mergeCell ref="A13:A15"/>
    <mergeCell ref="B13:B15"/>
    <mergeCell ref="B17:D17"/>
    <mergeCell ref="B18:D18"/>
  </mergeCells>
  <printOptions horizontalCentered="1"/>
  <pageMargins left="0.23622047244094491" right="0.23622047244094491" top="0.74803149606299213" bottom="0.74803149606299213" header="0.31496062992125984" footer="0.31496062992125984"/>
  <pageSetup paperSize="3" scale="68" orientation="portrait" r:id="rId1"/>
  <headerFooter>
    <oddHeader>&amp;C&amp;"-,Bold"&amp;12 Asset Levels of Service Targets and Performance Criteria for Road Infrastructure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913DB-7358-4DBA-B604-0964EE6B499C}">
  <sheetPr>
    <tabColor theme="9"/>
    <pageSetUpPr fitToPage="1"/>
  </sheetPr>
  <dimension ref="A1:R137"/>
  <sheetViews>
    <sheetView zoomScale="70" zoomScaleNormal="70" workbookViewId="0">
      <pane ySplit="2" topLeftCell="A3" activePane="bottomLeft" state="frozen"/>
      <selection activeCell="E60" sqref="E60"/>
      <selection pane="bottomLeft" activeCell="O13" sqref="O13"/>
    </sheetView>
  </sheetViews>
  <sheetFormatPr defaultColWidth="9.109375" defaultRowHeight="14.4" x14ac:dyDescent="0.3"/>
  <cols>
    <col min="1" max="1" width="20.6640625" style="194" customWidth="1"/>
    <col min="2" max="2" width="6.6640625" style="197" customWidth="1"/>
    <col min="3" max="3" width="45.6640625" style="374" customWidth="1"/>
    <col min="4" max="4" width="60" style="196" customWidth="1"/>
    <col min="5" max="5" width="12.77734375" style="140" customWidth="1"/>
    <col min="6" max="10" width="4.6640625" style="195" customWidth="1"/>
    <col min="11" max="11" width="5.33203125" style="195" customWidth="1"/>
    <col min="12" max="12" width="5.44140625" style="195" bestFit="1" customWidth="1"/>
    <col min="13" max="13" width="9.21875" style="195" bestFit="1" customWidth="1"/>
    <col min="14" max="14" width="9.44140625" style="195" bestFit="1" customWidth="1"/>
    <col min="15" max="15" width="20.44140625" style="195" customWidth="1"/>
    <col min="16" max="18" width="9.21875" style="194" bestFit="1" customWidth="1"/>
    <col min="19" max="16384" width="9.109375" style="194"/>
  </cols>
  <sheetData>
    <row r="1" spans="1:18" ht="37.5" customHeight="1" thickBot="1" x14ac:dyDescent="0.35">
      <c r="A1" s="461" t="s">
        <v>410</v>
      </c>
      <c r="B1" s="523" t="s">
        <v>71</v>
      </c>
      <c r="C1" s="461" t="s">
        <v>235</v>
      </c>
      <c r="D1" s="461" t="s">
        <v>276</v>
      </c>
      <c r="E1" s="461" t="s">
        <v>411</v>
      </c>
      <c r="F1" s="459" t="s">
        <v>277</v>
      </c>
      <c r="G1" s="459"/>
      <c r="H1" s="459"/>
      <c r="I1" s="459"/>
      <c r="J1" s="459"/>
      <c r="K1" s="459"/>
      <c r="L1" s="460"/>
    </row>
    <row r="2" spans="1:18" ht="69.75" customHeight="1" thickBot="1" x14ac:dyDescent="0.35">
      <c r="A2" s="466"/>
      <c r="B2" s="525"/>
      <c r="C2" s="466"/>
      <c r="D2" s="466"/>
      <c r="E2" s="466"/>
      <c r="F2" s="240" t="s">
        <v>83</v>
      </c>
      <c r="G2" s="239" t="s">
        <v>84</v>
      </c>
      <c r="H2" s="238" t="s">
        <v>85</v>
      </c>
      <c r="I2" s="237" t="s">
        <v>86</v>
      </c>
      <c r="J2" s="236" t="s">
        <v>87</v>
      </c>
      <c r="K2" s="235" t="s">
        <v>88</v>
      </c>
      <c r="L2" s="390" t="s">
        <v>89</v>
      </c>
      <c r="M2" s="234"/>
      <c r="P2" s="233"/>
      <c r="Q2" s="233"/>
      <c r="R2" s="233"/>
    </row>
    <row r="3" spans="1:18" ht="16.649999999999999" customHeight="1" x14ac:dyDescent="0.3">
      <c r="A3" s="520" t="s">
        <v>237</v>
      </c>
      <c r="B3" s="523" t="s">
        <v>57</v>
      </c>
      <c r="C3" s="526" t="s">
        <v>361</v>
      </c>
      <c r="D3" s="223" t="s">
        <v>90</v>
      </c>
      <c r="E3" s="231"/>
      <c r="F3" s="222"/>
      <c r="G3" s="221"/>
      <c r="H3" s="221"/>
      <c r="I3" s="221"/>
      <c r="J3" s="221"/>
      <c r="K3" s="213"/>
      <c r="L3" s="77" t="str">
        <f t="shared" ref="L3:L13" si="0">IF(K3&gt;0,"N/A",IF(SUM(F3:J3)=0,"",SUM(F3:J3)))</f>
        <v/>
      </c>
    </row>
    <row r="4" spans="1:18" ht="30" customHeight="1" x14ac:dyDescent="0.3">
      <c r="A4" s="521"/>
      <c r="B4" s="524"/>
      <c r="C4" s="527"/>
      <c r="D4" s="219" t="s">
        <v>238</v>
      </c>
      <c r="E4" s="231"/>
      <c r="F4" s="218"/>
      <c r="G4" s="217"/>
      <c r="H4" s="217"/>
      <c r="I4" s="217"/>
      <c r="J4" s="217"/>
      <c r="K4" s="213"/>
      <c r="L4" s="77" t="str">
        <f t="shared" si="0"/>
        <v/>
      </c>
    </row>
    <row r="5" spans="1:18" ht="45.45" customHeight="1" x14ac:dyDescent="0.3">
      <c r="A5" s="521"/>
      <c r="B5" s="524"/>
      <c r="C5" s="527"/>
      <c r="D5" s="219" t="s">
        <v>239</v>
      </c>
      <c r="E5" s="231"/>
      <c r="F5" s="218"/>
      <c r="G5" s="217"/>
      <c r="H5" s="217"/>
      <c r="I5" s="217"/>
      <c r="J5" s="217"/>
      <c r="K5" s="213"/>
      <c r="L5" s="77" t="str">
        <f t="shared" si="0"/>
        <v/>
      </c>
    </row>
    <row r="6" spans="1:18" ht="30" customHeight="1" x14ac:dyDescent="0.3">
      <c r="A6" s="521"/>
      <c r="B6" s="524"/>
      <c r="C6" s="527"/>
      <c r="D6" s="219" t="s">
        <v>91</v>
      </c>
      <c r="E6" s="231"/>
      <c r="F6" s="218"/>
      <c r="G6" s="217"/>
      <c r="H6" s="217"/>
      <c r="I6" s="217"/>
      <c r="J6" s="217"/>
      <c r="K6" s="213"/>
      <c r="L6" s="77" t="str">
        <f t="shared" si="0"/>
        <v/>
      </c>
    </row>
    <row r="7" spans="1:18" ht="30" customHeight="1" x14ac:dyDescent="0.3">
      <c r="A7" s="521"/>
      <c r="B7" s="524"/>
      <c r="C7" s="527"/>
      <c r="D7" s="219" t="s">
        <v>92</v>
      </c>
      <c r="E7" s="231"/>
      <c r="F7" s="218"/>
      <c r="G7" s="217"/>
      <c r="H7" s="217"/>
      <c r="I7" s="217"/>
      <c r="J7" s="217"/>
      <c r="K7" s="213"/>
      <c r="L7" s="77" t="str">
        <f t="shared" si="0"/>
        <v/>
      </c>
    </row>
    <row r="8" spans="1:18" ht="30" customHeight="1" x14ac:dyDescent="0.3">
      <c r="A8" s="521"/>
      <c r="B8" s="524"/>
      <c r="C8" s="527"/>
      <c r="D8" s="219" t="s">
        <v>93</v>
      </c>
      <c r="E8" s="231"/>
      <c r="F8" s="218"/>
      <c r="G8" s="217"/>
      <c r="H8" s="217"/>
      <c r="I8" s="217"/>
      <c r="J8" s="217"/>
      <c r="K8" s="213"/>
      <c r="L8" s="77" t="str">
        <f t="shared" si="0"/>
        <v/>
      </c>
    </row>
    <row r="9" spans="1:18" ht="15" customHeight="1" x14ac:dyDescent="0.3">
      <c r="A9" s="521"/>
      <c r="B9" s="524"/>
      <c r="C9" s="527"/>
      <c r="D9" s="219" t="s">
        <v>240</v>
      </c>
      <c r="E9" s="231"/>
      <c r="F9" s="218"/>
      <c r="G9" s="217"/>
      <c r="H9" s="217"/>
      <c r="I9" s="217"/>
      <c r="J9" s="217"/>
      <c r="K9" s="213"/>
      <c r="L9" s="77" t="str">
        <f t="shared" si="0"/>
        <v/>
      </c>
    </row>
    <row r="10" spans="1:18" ht="30" customHeight="1" x14ac:dyDescent="0.3">
      <c r="A10" s="521"/>
      <c r="B10" s="524"/>
      <c r="C10" s="527"/>
      <c r="D10" s="219" t="s">
        <v>241</v>
      </c>
      <c r="E10" s="231"/>
      <c r="F10" s="218"/>
      <c r="G10" s="217"/>
      <c r="H10" s="217"/>
      <c r="I10" s="217"/>
      <c r="J10" s="217"/>
      <c r="K10" s="213"/>
      <c r="L10" s="77" t="str">
        <f t="shared" si="0"/>
        <v/>
      </c>
    </row>
    <row r="11" spans="1:18" ht="31.05" customHeight="1" x14ac:dyDescent="0.3">
      <c r="A11" s="521"/>
      <c r="B11" s="524"/>
      <c r="C11" s="527"/>
      <c r="D11" s="219" t="s">
        <v>94</v>
      </c>
      <c r="E11" s="231"/>
      <c r="F11" s="218"/>
      <c r="G11" s="217"/>
      <c r="H11" s="217"/>
      <c r="I11" s="217"/>
      <c r="J11" s="217"/>
      <c r="K11" s="213"/>
      <c r="L11" s="77" t="str">
        <f t="shared" si="0"/>
        <v/>
      </c>
    </row>
    <row r="12" spans="1:18" ht="30" customHeight="1" x14ac:dyDescent="0.3">
      <c r="A12" s="521"/>
      <c r="B12" s="524"/>
      <c r="C12" s="527"/>
      <c r="D12" s="219" t="s">
        <v>242</v>
      </c>
      <c r="E12" s="231"/>
      <c r="F12" s="218"/>
      <c r="G12" s="217"/>
      <c r="H12" s="217"/>
      <c r="I12" s="217"/>
      <c r="J12" s="217"/>
      <c r="K12" s="213"/>
      <c r="L12" s="77" t="str">
        <f t="shared" si="0"/>
        <v/>
      </c>
    </row>
    <row r="13" spans="1:18" ht="47.25" customHeight="1" thickBot="1" x14ac:dyDescent="0.35">
      <c r="A13" s="521"/>
      <c r="B13" s="524"/>
      <c r="C13" s="528"/>
      <c r="D13" s="232" t="s">
        <v>243</v>
      </c>
      <c r="E13" s="231"/>
      <c r="F13" s="226"/>
      <c r="G13" s="225"/>
      <c r="H13" s="225"/>
      <c r="I13" s="217"/>
      <c r="J13" s="225"/>
      <c r="K13" s="213"/>
      <c r="L13" s="77" t="str">
        <f t="shared" si="0"/>
        <v/>
      </c>
      <c r="M13" s="140"/>
      <c r="N13" s="140"/>
      <c r="O13" s="140"/>
      <c r="P13" s="230"/>
      <c r="Q13" s="230"/>
    </row>
    <row r="14" spans="1:18" ht="15.6" customHeight="1" thickBot="1" x14ac:dyDescent="0.35">
      <c r="A14" s="521"/>
      <c r="B14" s="524"/>
      <c r="C14" s="529"/>
      <c r="D14" s="211" t="s">
        <v>95</v>
      </c>
      <c r="E14" s="191">
        <f>SUMIF(L3:L13,100,E3:E13)</f>
        <v>0</v>
      </c>
      <c r="F14" s="192" t="str">
        <f>IFERROR(IF($E14=0,(SUM(F3:F13)/COUNT($L3:$L13)),((SUMPRODUCT(F3:F13,$E3:$E13))/$E14)),"")</f>
        <v/>
      </c>
      <c r="G14" s="192" t="str">
        <f>IFERROR(IF($E14=0,(SUM(G3:G13)/COUNT($L3:$L13)),((SUMPRODUCT(G3:G13,$E3:$E13))/$E14)),"")</f>
        <v/>
      </c>
      <c r="H14" s="192" t="str">
        <f>IFERROR(IF($E14=0,(SUM(H3:H13)/COUNT($L3:$L13)),((SUMPRODUCT(H3:H13,$E3:$E13))/$E14)),"")</f>
        <v/>
      </c>
      <c r="I14" s="192" t="str">
        <f>IFERROR(IF($E14=0,(SUM(I3:I13)/COUNT($L3:$L13)),((SUMPRODUCT(I3:I13,$E3:$E13))/$E14)),"")</f>
        <v/>
      </c>
      <c r="J14" s="192" t="str">
        <f>IFERROR(IF($E14=0,(SUM(J3:J13)/COUNT($L3:$L13)),((SUMPRODUCT(J3:J13,$E3:$E13))/$E14)),"")</f>
        <v/>
      </c>
      <c r="K14" s="367" t="str">
        <f>IFERROR((COUNT(K3:K13)/(COUNTA(L3:L13)-COUNTBLANK(L3:L13))*100),"")</f>
        <v/>
      </c>
      <c r="L14" s="249">
        <f>SUM(F14:J14)</f>
        <v>0</v>
      </c>
    </row>
    <row r="15" spans="1:18" ht="15.6" customHeight="1" thickBot="1" x14ac:dyDescent="0.35">
      <c r="A15" s="521"/>
      <c r="B15" s="525"/>
      <c r="C15" s="530"/>
      <c r="D15" s="211" t="s">
        <v>455</v>
      </c>
      <c r="E15" s="193" t="str">
        <f>IFERROR(ROUND((F14/100*1+G14/100*2+H14/100*3+I14/100*4+J14/100*5),0),"")</f>
        <v/>
      </c>
      <c r="F15" s="517">
        <f>IF(E15=1,"Very Good",IF(E15=2,"Good",IF(E15=3,"Fair",IF(E15=4,"Poor",IF(E15=5,"Very Poor",0)))))</f>
        <v>0</v>
      </c>
      <c r="G15" s="518"/>
      <c r="H15" s="518"/>
      <c r="I15" s="518"/>
      <c r="J15" s="518"/>
      <c r="K15" s="518"/>
      <c r="L15" s="519"/>
    </row>
    <row r="16" spans="1:18" ht="99.6" customHeight="1" x14ac:dyDescent="0.3">
      <c r="A16" s="521"/>
      <c r="B16" s="523" t="s">
        <v>58</v>
      </c>
      <c r="C16" s="526" t="s">
        <v>96</v>
      </c>
      <c r="D16" s="223" t="s">
        <v>97</v>
      </c>
      <c r="E16" s="368"/>
      <c r="F16" s="222"/>
      <c r="G16" s="221"/>
      <c r="H16" s="221"/>
      <c r="I16" s="221"/>
      <c r="J16" s="221"/>
      <c r="K16" s="213"/>
      <c r="L16" s="77" t="str">
        <f t="shared" ref="L16" si="1">IF(K16&gt;0,"N/A",IF(SUM(F16:J16)=0,"",SUM(F16:J16)))</f>
        <v/>
      </c>
    </row>
    <row r="17" spans="1:18" ht="22.5" customHeight="1" thickBot="1" x14ac:dyDescent="0.35">
      <c r="A17" s="521"/>
      <c r="B17" s="524"/>
      <c r="C17" s="528"/>
      <c r="D17" s="220" t="s">
        <v>407</v>
      </c>
      <c r="E17" s="216"/>
      <c r="F17" s="291"/>
      <c r="G17" s="282"/>
      <c r="H17" s="282"/>
      <c r="I17" s="282"/>
      <c r="J17" s="282"/>
      <c r="K17" s="213"/>
      <c r="L17" s="77" t="str">
        <f t="shared" ref="L17" si="2">IF(K17&gt;0,"N/A",IF(SUM(F17:J17)=0,"",SUM(F17:J17)))</f>
        <v/>
      </c>
    </row>
    <row r="18" spans="1:18" s="195" customFormat="1" ht="15" customHeight="1" thickBot="1" x14ac:dyDescent="0.35">
      <c r="A18" s="521"/>
      <c r="B18" s="524"/>
      <c r="C18" s="529"/>
      <c r="D18" s="211" t="s">
        <v>98</v>
      </c>
      <c r="E18" s="191">
        <f>SUMIF(L16:L17,100,E16:E17)</f>
        <v>0</v>
      </c>
      <c r="F18" s="192" t="str">
        <f>IFERROR(IF($E18=0,(SUM(F16:F17)/COUNT($L16:$L17)),(SUMPRODUCT(F16:F17,$E16:$E17)/$E18)),"")</f>
        <v/>
      </c>
      <c r="G18" s="192" t="str">
        <f t="shared" ref="G18:J18" si="3">IFERROR(IF($E18=0,(SUM(G16:G17)/COUNT($L16:$L17)),(SUMPRODUCT(G16:G17,$E16:$E17)/$E18)),"")</f>
        <v/>
      </c>
      <c r="H18" s="192" t="str">
        <f t="shared" si="3"/>
        <v/>
      </c>
      <c r="I18" s="192" t="str">
        <f t="shared" si="3"/>
        <v/>
      </c>
      <c r="J18" s="192" t="str">
        <f t="shared" si="3"/>
        <v/>
      </c>
      <c r="K18" s="367" t="str">
        <f>IFERROR((COUNT(K16:K17)/(COUNTA(L16:L17)-COUNTBLANK(L16:L17))*100),"")</f>
        <v/>
      </c>
      <c r="L18" s="249">
        <f>SUM(F18:J18)</f>
        <v>0</v>
      </c>
      <c r="P18" s="194"/>
      <c r="Q18" s="194"/>
      <c r="R18" s="194"/>
    </row>
    <row r="19" spans="1:18" s="195" customFormat="1" ht="15" customHeight="1" thickBot="1" x14ac:dyDescent="0.35">
      <c r="A19" s="521"/>
      <c r="B19" s="525"/>
      <c r="C19" s="530"/>
      <c r="D19" s="211" t="s">
        <v>456</v>
      </c>
      <c r="E19" s="193" t="str">
        <f>IFERROR(ROUND((F18/100*1+G18/100*2+H18/100*3+I18/100*4+J18/100*5),0),"")</f>
        <v/>
      </c>
      <c r="F19" s="517">
        <f>IF(E19=1,"Very Good",IF(E19=2,"Good",IF(E19=3,"Fair",IF(E19=4,"Poor",IF(E19=5,"Very Poor",0)))))</f>
        <v>0</v>
      </c>
      <c r="G19" s="518"/>
      <c r="H19" s="518"/>
      <c r="I19" s="518"/>
      <c r="J19" s="518"/>
      <c r="K19" s="518"/>
      <c r="L19" s="519"/>
      <c r="P19" s="194"/>
      <c r="Q19" s="194"/>
      <c r="R19" s="194"/>
    </row>
    <row r="20" spans="1:18" s="195" customFormat="1" ht="44.4" customHeight="1" x14ac:dyDescent="0.3">
      <c r="A20" s="521"/>
      <c r="B20" s="523" t="s">
        <v>62</v>
      </c>
      <c r="C20" s="526" t="s">
        <v>380</v>
      </c>
      <c r="D20" s="223" t="s">
        <v>244</v>
      </c>
      <c r="E20" s="216"/>
      <c r="F20" s="222"/>
      <c r="G20" s="221"/>
      <c r="H20" s="221"/>
      <c r="I20" s="221"/>
      <c r="J20" s="221"/>
      <c r="K20" s="213"/>
      <c r="L20" s="77" t="str">
        <f t="shared" ref="L20:L21" si="4">IF(K20&gt;0,"N/A",IF(SUM(F20:J20)=0,"",SUM(F20:J20)))</f>
        <v/>
      </c>
      <c r="P20" s="194"/>
      <c r="Q20" s="194"/>
      <c r="R20" s="194"/>
    </row>
    <row r="21" spans="1:18" s="195" customFormat="1" ht="34.049999999999997" customHeight="1" x14ac:dyDescent="0.3">
      <c r="A21" s="521"/>
      <c r="B21" s="524"/>
      <c r="C21" s="531"/>
      <c r="D21" s="220" t="s">
        <v>245</v>
      </c>
      <c r="E21" s="216"/>
      <c r="F21" s="218"/>
      <c r="G21" s="217"/>
      <c r="H21" s="217"/>
      <c r="I21" s="217"/>
      <c r="J21" s="217"/>
      <c r="K21" s="213"/>
      <c r="L21" s="77" t="str">
        <f t="shared" si="4"/>
        <v/>
      </c>
      <c r="P21" s="194"/>
      <c r="Q21" s="194"/>
      <c r="R21" s="194"/>
    </row>
    <row r="22" spans="1:18" s="195" customFormat="1" ht="34.049999999999997" customHeight="1" thickBot="1" x14ac:dyDescent="0.35">
      <c r="A22" s="521"/>
      <c r="B22" s="524"/>
      <c r="C22" s="387" t="s">
        <v>381</v>
      </c>
      <c r="D22" s="387" t="s">
        <v>382</v>
      </c>
      <c r="E22" s="216"/>
      <c r="F22" s="218"/>
      <c r="G22" s="217"/>
      <c r="H22" s="217"/>
      <c r="I22" s="217"/>
      <c r="J22" s="217"/>
      <c r="K22" s="213"/>
      <c r="L22" s="77" t="str">
        <f t="shared" ref="L22" si="5">IF(K22&gt;0,"N/A",IF(SUM(F22:J22)=0,"",SUM(F22:J22)))</f>
        <v/>
      </c>
      <c r="P22" s="194"/>
      <c r="Q22" s="194"/>
      <c r="R22" s="194"/>
    </row>
    <row r="23" spans="1:18" s="195" customFormat="1" ht="15" customHeight="1" thickBot="1" x14ac:dyDescent="0.35">
      <c r="A23" s="521"/>
      <c r="B23" s="524"/>
      <c r="C23" s="529"/>
      <c r="D23" s="211" t="s">
        <v>213</v>
      </c>
      <c r="E23" s="191">
        <f>SUMIF(L20:L22,100,E20:E22)</f>
        <v>0</v>
      </c>
      <c r="F23" s="192" t="str">
        <f>IFERROR(IF($E23=0,(SUM(F20:F22)/COUNT($L20:$L22)),(SUMPRODUCT(F20:F22,$E20:$E22)/$E23)),"")</f>
        <v/>
      </c>
      <c r="G23" s="192" t="str">
        <f>IFERROR(IF($E23=0,(SUM(G20:G22)/COUNT($L20:$L22)),(SUMPRODUCT(G20:G22,$E20:$E22)/$E23)),"")</f>
        <v/>
      </c>
      <c r="H23" s="192" t="str">
        <f>IFERROR(IF($E23=0,(SUM(H20:H22)/COUNT($L20:$L22)),(SUMPRODUCT(H20:H22,$E20:$E22)/$E23)),"")</f>
        <v/>
      </c>
      <c r="I23" s="192" t="str">
        <f t="shared" ref="I23" si="6">IFERROR(IF($E23=0,(SUM(I20:I22)/COUNT($L20:$L22)),(SUMPRODUCT(I20:I22,$E20:$E22)/$E23)),"")</f>
        <v/>
      </c>
      <c r="J23" s="192" t="str">
        <f>IFERROR(IF($E23=0,(SUM(J20:J22)/COUNT($L20:$L22)),(SUMPRODUCT(J20:J22,$E20:$E22)/$E23)),"")</f>
        <v/>
      </c>
      <c r="K23" s="367" t="str">
        <f>IFERROR((COUNT(K20:K22)/(COUNTA(L20:L22)-COUNTBLANK(L20:L22))*100),"")</f>
        <v/>
      </c>
      <c r="L23" s="249">
        <f>SUM(F23:J23)</f>
        <v>0</v>
      </c>
      <c r="P23" s="194"/>
      <c r="Q23" s="194"/>
      <c r="R23" s="194"/>
    </row>
    <row r="24" spans="1:18" s="195" customFormat="1" ht="15" customHeight="1" thickBot="1" x14ac:dyDescent="0.35">
      <c r="A24" s="522"/>
      <c r="B24" s="525"/>
      <c r="C24" s="530"/>
      <c r="D24" s="211" t="s">
        <v>457</v>
      </c>
      <c r="E24" s="193" t="str">
        <f>IFERROR(ROUND((F23/100*1+G23/100*2+H23/100*3+I23/100*4+J23/100*5),0),"")</f>
        <v/>
      </c>
      <c r="F24" s="517">
        <f>IF(E24=1,"Very Good",IF(E24=2,"Good",IF(E24=3,"Fair",IF(E24=4,"Poor",IF(E24=5,"Very Poor",0)))))</f>
        <v>0</v>
      </c>
      <c r="G24" s="518"/>
      <c r="H24" s="518"/>
      <c r="I24" s="518"/>
      <c r="J24" s="518"/>
      <c r="K24" s="518"/>
      <c r="L24" s="519"/>
      <c r="P24" s="194"/>
      <c r="Q24" s="194"/>
      <c r="R24" s="194"/>
    </row>
    <row r="25" spans="1:18" s="195" customFormat="1" ht="15" customHeight="1" x14ac:dyDescent="0.3">
      <c r="A25" s="520" t="s">
        <v>246</v>
      </c>
      <c r="B25" s="524" t="s">
        <v>57</v>
      </c>
      <c r="C25" s="537" t="s">
        <v>361</v>
      </c>
      <c r="D25" s="532" t="s">
        <v>290</v>
      </c>
      <c r="E25" s="533"/>
      <c r="F25" s="533"/>
      <c r="G25" s="533"/>
      <c r="H25" s="533"/>
      <c r="I25" s="533"/>
      <c r="J25" s="533"/>
      <c r="K25" s="533"/>
      <c r="L25" s="534"/>
      <c r="M25" s="275"/>
      <c r="P25" s="194"/>
      <c r="Q25" s="194"/>
      <c r="R25" s="194"/>
    </row>
    <row r="26" spans="1:18" s="195" customFormat="1" ht="46.2" customHeight="1" x14ac:dyDescent="0.3">
      <c r="A26" s="521"/>
      <c r="B26" s="524"/>
      <c r="C26" s="527"/>
      <c r="D26" s="229" t="s">
        <v>99</v>
      </c>
      <c r="E26" s="246"/>
      <c r="F26" s="281"/>
      <c r="G26" s="282"/>
      <c r="H26" s="282"/>
      <c r="I26" s="282"/>
      <c r="J26" s="282"/>
      <c r="K26" s="283"/>
      <c r="L26" s="77" t="str">
        <f t="shared" ref="L26:L28" si="7">IF(K26&gt;0,"N/A",IF(SUM(F26:J26)=0,"",SUM(F26:J26)))</f>
        <v/>
      </c>
      <c r="P26" s="194"/>
      <c r="Q26" s="194"/>
      <c r="R26" s="194"/>
    </row>
    <row r="27" spans="1:18" s="195" customFormat="1" ht="15" customHeight="1" x14ac:dyDescent="0.3">
      <c r="A27" s="521"/>
      <c r="B27" s="524"/>
      <c r="C27" s="527"/>
      <c r="D27" s="219" t="s">
        <v>103</v>
      </c>
      <c r="E27" s="246"/>
      <c r="F27" s="284"/>
      <c r="G27" s="217"/>
      <c r="H27" s="217"/>
      <c r="I27" s="217"/>
      <c r="J27" s="217"/>
      <c r="K27" s="285"/>
      <c r="L27" s="77" t="str">
        <f t="shared" si="7"/>
        <v/>
      </c>
      <c r="P27" s="194"/>
      <c r="Q27" s="194"/>
      <c r="R27" s="194"/>
    </row>
    <row r="28" spans="1:18" s="195" customFormat="1" ht="15" customHeight="1" x14ac:dyDescent="0.3">
      <c r="A28" s="521"/>
      <c r="B28" s="524"/>
      <c r="C28" s="527"/>
      <c r="D28" s="229" t="s">
        <v>100</v>
      </c>
      <c r="E28" s="246"/>
      <c r="F28" s="286"/>
      <c r="G28" s="225"/>
      <c r="H28" s="225"/>
      <c r="I28" s="225"/>
      <c r="J28" s="225"/>
      <c r="K28" s="287"/>
      <c r="L28" s="77" t="str">
        <f t="shared" si="7"/>
        <v/>
      </c>
      <c r="P28" s="194"/>
      <c r="Q28" s="194"/>
      <c r="R28" s="194"/>
    </row>
    <row r="29" spans="1:18" s="195" customFormat="1" x14ac:dyDescent="0.3">
      <c r="A29" s="521"/>
      <c r="B29" s="524"/>
      <c r="C29" s="527"/>
      <c r="D29" s="538" t="s">
        <v>247</v>
      </c>
      <c r="E29" s="535"/>
      <c r="F29" s="535"/>
      <c r="G29" s="535"/>
      <c r="H29" s="535"/>
      <c r="I29" s="535"/>
      <c r="J29" s="535"/>
      <c r="K29" s="535"/>
      <c r="L29" s="536"/>
      <c r="P29" s="194"/>
      <c r="Q29" s="194"/>
      <c r="R29" s="194"/>
    </row>
    <row r="30" spans="1:18" s="195" customFormat="1" x14ac:dyDescent="0.3">
      <c r="A30" s="521"/>
      <c r="B30" s="524"/>
      <c r="C30" s="527"/>
      <c r="D30" s="219" t="s">
        <v>248</v>
      </c>
      <c r="E30" s="216"/>
      <c r="F30" s="218"/>
      <c r="G30" s="284"/>
      <c r="H30" s="284"/>
      <c r="I30" s="284"/>
      <c r="J30" s="284"/>
      <c r="K30" s="288"/>
      <c r="L30" s="77" t="str">
        <f t="shared" ref="L30:L31" si="8">IF(K30&gt;0,"N/A",IF(SUM(F30:J30)=0,"",SUM(F30:J30)))</f>
        <v/>
      </c>
      <c r="P30" s="194"/>
      <c r="Q30" s="194"/>
      <c r="R30" s="194"/>
    </row>
    <row r="31" spans="1:18" s="195" customFormat="1" ht="15" customHeight="1" thickBot="1" x14ac:dyDescent="0.35">
      <c r="A31" s="521"/>
      <c r="B31" s="524"/>
      <c r="C31" s="528"/>
      <c r="D31" s="229" t="s">
        <v>249</v>
      </c>
      <c r="E31" s="216"/>
      <c r="F31" s="228"/>
      <c r="G31" s="227"/>
      <c r="H31" s="227"/>
      <c r="I31" s="227"/>
      <c r="J31" s="227"/>
      <c r="K31" s="140"/>
      <c r="L31" s="77" t="str">
        <f t="shared" si="8"/>
        <v/>
      </c>
      <c r="P31" s="194"/>
      <c r="Q31" s="194"/>
      <c r="R31" s="194"/>
    </row>
    <row r="32" spans="1:18" s="195" customFormat="1" ht="15" customHeight="1" thickBot="1" x14ac:dyDescent="0.35">
      <c r="A32" s="521"/>
      <c r="B32" s="524"/>
      <c r="C32" s="529"/>
      <c r="D32" s="211" t="s">
        <v>95</v>
      </c>
      <c r="E32" s="191">
        <f>SUMIF(L25:L31,100,E25:E31)</f>
        <v>0</v>
      </c>
      <c r="F32" s="192" t="str">
        <f>IFERROR(IF($E32=0,(SUM(F25:F31)/COUNT($L25:$L31)),(SUMPRODUCT(F25:F31,$E25:$E31)/$E32)),"")</f>
        <v/>
      </c>
      <c r="G32" s="192" t="str">
        <f>IFERROR(IF($E32=0,(SUM(G25:G31)/COUNT($L25:$L31)),(SUMPRODUCT(G25:G31,$E25:$E31)/$E32)),"")</f>
        <v/>
      </c>
      <c r="H32" s="192" t="str">
        <f>IFERROR(IF($E32=0,(SUM(H25:H31)/COUNT($L25:$L31)),(SUMPRODUCT(H25:H31,$E25:$E31)/$E32)),"")</f>
        <v/>
      </c>
      <c r="I32" s="192" t="str">
        <f>IFERROR(IF($E32=0,(SUM(I25:I31)/COUNT($L25:$L31)),(SUMPRODUCT(I25:I31,$E25:$E31)/$E32)),"")</f>
        <v/>
      </c>
      <c r="J32" s="192" t="str">
        <f>IFERROR(IF($E32=0,(SUM(J25:J31)/COUNT($L25:$L31)),(SUMPRODUCT(J25:J31,$E25:$E31)/$E32)),"")</f>
        <v/>
      </c>
      <c r="K32" s="367" t="str">
        <f>IFERROR(((COUNT(K26:K28)+COUNT(K30:K31))/(COUNTA(L26:L28)-COUNTBLANK(L26:L28)+COUNTA(L30:L31)-COUNTBLANK(L30:L31))*100),"")</f>
        <v/>
      </c>
      <c r="L32" s="249">
        <f>SUM(F32:J32)</f>
        <v>0</v>
      </c>
      <c r="P32" s="194"/>
      <c r="Q32" s="194"/>
      <c r="R32" s="194"/>
    </row>
    <row r="33" spans="1:18" s="195" customFormat="1" ht="15" customHeight="1" thickBot="1" x14ac:dyDescent="0.35">
      <c r="A33" s="521"/>
      <c r="B33" s="524"/>
      <c r="C33" s="530"/>
      <c r="D33" s="211" t="s">
        <v>455</v>
      </c>
      <c r="E33" s="193" t="str">
        <f>IFERROR(ROUND((F32/100*1+G32/100*2+H32/100*3+I32/100*4+J32/100*5),0),"")</f>
        <v/>
      </c>
      <c r="F33" s="517">
        <f>IF(E33=1,"Very Good",IF(E33=2,"Good",IF(E33=3,"Fair",IF(E33=4,"Poor",IF(E33=5,"Very Poor",0)))))</f>
        <v>0</v>
      </c>
      <c r="G33" s="518"/>
      <c r="H33" s="518"/>
      <c r="I33" s="518"/>
      <c r="J33" s="518"/>
      <c r="K33" s="518"/>
      <c r="L33" s="519"/>
      <c r="P33" s="194"/>
      <c r="Q33" s="194"/>
      <c r="R33" s="194"/>
    </row>
    <row r="34" spans="1:18" s="195" customFormat="1" ht="13.8" customHeight="1" x14ac:dyDescent="0.3">
      <c r="A34" s="521"/>
      <c r="B34" s="523" t="s">
        <v>58</v>
      </c>
      <c r="C34" s="526" t="s">
        <v>96</v>
      </c>
      <c r="D34" s="532" t="s">
        <v>290</v>
      </c>
      <c r="E34" s="533"/>
      <c r="F34" s="533"/>
      <c r="G34" s="533"/>
      <c r="H34" s="533"/>
      <c r="I34" s="533"/>
      <c r="J34" s="533"/>
      <c r="K34" s="533"/>
      <c r="L34" s="534"/>
      <c r="M34" s="275"/>
      <c r="P34" s="194"/>
      <c r="Q34" s="194"/>
      <c r="R34" s="194"/>
    </row>
    <row r="35" spans="1:18" s="195" customFormat="1" ht="33.6" customHeight="1" x14ac:dyDescent="0.3">
      <c r="A35" s="521"/>
      <c r="B35" s="524"/>
      <c r="C35" s="527"/>
      <c r="D35" s="273" t="s">
        <v>101</v>
      </c>
      <c r="E35" s="289"/>
      <c r="F35" s="228"/>
      <c r="G35" s="290"/>
      <c r="H35" s="290"/>
      <c r="I35" s="290"/>
      <c r="J35" s="290"/>
      <c r="K35" s="140"/>
      <c r="L35" s="77" t="str">
        <f t="shared" ref="L35" si="9">IF(K35&gt;0,"N/A",IF(SUM(F35:J35)=0,"",SUM(F35:J35)))</f>
        <v/>
      </c>
      <c r="P35" s="194"/>
      <c r="Q35" s="194"/>
      <c r="R35" s="194"/>
    </row>
    <row r="36" spans="1:18" s="195" customFormat="1" ht="14.4" customHeight="1" x14ac:dyDescent="0.3">
      <c r="A36" s="521"/>
      <c r="B36" s="524"/>
      <c r="C36" s="527"/>
      <c r="D36" s="535" t="s">
        <v>247</v>
      </c>
      <c r="E36" s="535"/>
      <c r="F36" s="535"/>
      <c r="G36" s="535"/>
      <c r="H36" s="535"/>
      <c r="I36" s="535"/>
      <c r="J36" s="535"/>
      <c r="K36" s="535"/>
      <c r="L36" s="536"/>
      <c r="P36" s="194"/>
      <c r="Q36" s="194"/>
      <c r="R36" s="194"/>
    </row>
    <row r="37" spans="1:18" s="195" customFormat="1" ht="15" customHeight="1" x14ac:dyDescent="0.3">
      <c r="A37" s="521"/>
      <c r="B37" s="524"/>
      <c r="C37" s="527"/>
      <c r="D37" s="276" t="s">
        <v>250</v>
      </c>
      <c r="E37" s="216"/>
      <c r="F37" s="228"/>
      <c r="G37" s="290"/>
      <c r="H37" s="290"/>
      <c r="I37" s="290"/>
      <c r="J37" s="290"/>
      <c r="K37" s="213"/>
      <c r="L37" s="280" t="str">
        <f t="shared" ref="L37:L38" si="10">IF(K37&gt;0,"N/A",IF(SUM(F37:J37)=0,"",SUM(F37:J37)))</f>
        <v/>
      </c>
      <c r="P37" s="194"/>
      <c r="Q37" s="194"/>
      <c r="R37" s="194"/>
    </row>
    <row r="38" spans="1:18" s="195" customFormat="1" ht="15" customHeight="1" thickBot="1" x14ac:dyDescent="0.35">
      <c r="A38" s="521"/>
      <c r="B38" s="524"/>
      <c r="C38" s="528"/>
      <c r="D38" s="274" t="s">
        <v>102</v>
      </c>
      <c r="E38" s="216"/>
      <c r="F38" s="226"/>
      <c r="G38" s="225"/>
      <c r="H38" s="225"/>
      <c r="I38" s="225"/>
      <c r="J38" s="225"/>
      <c r="K38" s="213"/>
      <c r="L38" s="77" t="str">
        <f t="shared" si="10"/>
        <v/>
      </c>
      <c r="P38" s="194"/>
      <c r="Q38" s="194"/>
      <c r="R38" s="194"/>
    </row>
    <row r="39" spans="1:18" s="195" customFormat="1" ht="15" customHeight="1" thickBot="1" x14ac:dyDescent="0.35">
      <c r="A39" s="521"/>
      <c r="B39" s="524"/>
      <c r="C39" s="529"/>
      <c r="D39" s="211" t="s">
        <v>98</v>
      </c>
      <c r="E39" s="191">
        <f>SUMIF(L34:L38,100,E34:E38)</f>
        <v>0</v>
      </c>
      <c r="F39" s="192" t="str">
        <f>IFERROR(IF($E39=0,(SUM(F34:F38)/COUNT($L34:$L38)),(SUMPRODUCT(F34:F38,$E34:$E38)/$E39)),"")</f>
        <v/>
      </c>
      <c r="G39" s="192" t="str">
        <f>IFERROR(IF($E39=0,(SUM(G34:G38)/COUNT($L34:$L38)),(SUMPRODUCT(G34:G38,$E34:$E38)/$E39)),"")</f>
        <v/>
      </c>
      <c r="H39" s="192" t="str">
        <f>IFERROR(IF($E39=0,(SUM(H34:H38)/COUNT($L34:$L38)),(SUMPRODUCT(H34:H38,$E34:$E38)/$E39)),"")</f>
        <v/>
      </c>
      <c r="I39" s="192" t="str">
        <f>IFERROR(IF($E39=0,(SUM(I34:I38)/COUNT($L34:$L38)),(SUMPRODUCT(I34:I38,$E34:$E38)/$E39)),"")</f>
        <v/>
      </c>
      <c r="J39" s="192" t="str">
        <f>IFERROR(IF($E39=0,(SUM(J34:J38)/COUNT($L34:$L38)),(SUMPRODUCT(J34:J38,$E34:$E38)/$E39)),"")</f>
        <v/>
      </c>
      <c r="K39" s="367" t="str">
        <f>IFERROR(((COUNT(K35)+COUNT(K37:K38))/(COUNTA(L35)-COUNTBLANK(L35)+COUNTA(L37:L38)-COUNTBLANK(L37:L38))*100),"")</f>
        <v/>
      </c>
      <c r="L39" s="249">
        <f>SUM(F39:J39)</f>
        <v>0</v>
      </c>
      <c r="P39" s="194"/>
      <c r="Q39" s="194"/>
      <c r="R39" s="194"/>
    </row>
    <row r="40" spans="1:18" s="195" customFormat="1" ht="15" customHeight="1" thickBot="1" x14ac:dyDescent="0.35">
      <c r="A40" s="522"/>
      <c r="B40" s="525"/>
      <c r="C40" s="530"/>
      <c r="D40" s="211" t="s">
        <v>456</v>
      </c>
      <c r="E40" s="193" t="str">
        <f>IFERROR(ROUND((F39/100*1+G39/100*2+H39/100*3+I39/100*4+J39/100*5),0),"")</f>
        <v/>
      </c>
      <c r="F40" s="517">
        <f>IF(E40=1,"Very Good",IF(E40=2,"Good",IF(E40=3,"Fair",IF(E40=4,"Poor",IF(E40=5,"Very Poor",0)))))</f>
        <v>0</v>
      </c>
      <c r="G40" s="518"/>
      <c r="H40" s="518"/>
      <c r="I40" s="518"/>
      <c r="J40" s="518"/>
      <c r="K40" s="518"/>
      <c r="L40" s="519"/>
      <c r="P40" s="194"/>
      <c r="Q40" s="194"/>
      <c r="R40" s="194"/>
    </row>
    <row r="41" spans="1:18" s="195" customFormat="1" ht="15.6" customHeight="1" x14ac:dyDescent="0.3">
      <c r="A41" s="520" t="s">
        <v>104</v>
      </c>
      <c r="B41" s="523" t="s">
        <v>57</v>
      </c>
      <c r="C41" s="526" t="s">
        <v>361</v>
      </c>
      <c r="D41" s="223" t="s">
        <v>90</v>
      </c>
      <c r="E41" s="216"/>
      <c r="F41" s="222"/>
      <c r="G41" s="221"/>
      <c r="H41" s="221"/>
      <c r="I41" s="221"/>
      <c r="J41" s="221"/>
      <c r="K41" s="213"/>
      <c r="L41" s="77" t="str">
        <f t="shared" ref="L41:L48" si="11">IF(K41&gt;0,"N/A",IF(SUM(F41:J41)=0,"",SUM(F41:J41)))</f>
        <v/>
      </c>
      <c r="P41" s="194"/>
      <c r="Q41" s="194"/>
      <c r="R41" s="194"/>
    </row>
    <row r="42" spans="1:18" s="195" customFormat="1" ht="15.6" customHeight="1" x14ac:dyDescent="0.3">
      <c r="A42" s="521"/>
      <c r="B42" s="524"/>
      <c r="C42" s="527"/>
      <c r="D42" s="220" t="s">
        <v>251</v>
      </c>
      <c r="E42" s="216"/>
      <c r="F42" s="218"/>
      <c r="G42" s="217"/>
      <c r="H42" s="217"/>
      <c r="I42" s="217"/>
      <c r="J42" s="217"/>
      <c r="K42" s="213"/>
      <c r="L42" s="77" t="str">
        <f t="shared" si="11"/>
        <v/>
      </c>
      <c r="P42" s="194"/>
      <c r="Q42" s="194"/>
      <c r="R42" s="194"/>
    </row>
    <row r="43" spans="1:18" s="195" customFormat="1" ht="30" customHeight="1" x14ac:dyDescent="0.3">
      <c r="A43" s="521"/>
      <c r="B43" s="524"/>
      <c r="C43" s="527"/>
      <c r="D43" s="220" t="s">
        <v>252</v>
      </c>
      <c r="E43" s="216"/>
      <c r="F43" s="218"/>
      <c r="G43" s="217"/>
      <c r="H43" s="217"/>
      <c r="I43" s="217"/>
      <c r="J43" s="217"/>
      <c r="K43" s="213"/>
      <c r="L43" s="77" t="str">
        <f t="shared" si="11"/>
        <v/>
      </c>
      <c r="P43" s="194"/>
      <c r="Q43" s="194"/>
      <c r="R43" s="194"/>
    </row>
    <row r="44" spans="1:18" s="195" customFormat="1" ht="30" customHeight="1" x14ac:dyDescent="0.3">
      <c r="A44" s="521"/>
      <c r="B44" s="524"/>
      <c r="C44" s="527"/>
      <c r="D44" s="220" t="s">
        <v>105</v>
      </c>
      <c r="E44" s="216"/>
      <c r="F44" s="218"/>
      <c r="G44" s="217"/>
      <c r="H44" s="217"/>
      <c r="I44" s="217"/>
      <c r="J44" s="217"/>
      <c r="K44" s="213"/>
      <c r="L44" s="77" t="str">
        <f t="shared" si="11"/>
        <v/>
      </c>
      <c r="P44" s="194"/>
      <c r="Q44" s="194"/>
      <c r="R44" s="194"/>
    </row>
    <row r="45" spans="1:18" ht="30" customHeight="1" x14ac:dyDescent="0.3">
      <c r="A45" s="521"/>
      <c r="B45" s="524"/>
      <c r="C45" s="527"/>
      <c r="D45" s="220" t="s">
        <v>253</v>
      </c>
      <c r="E45" s="216"/>
      <c r="F45" s="218"/>
      <c r="G45" s="217"/>
      <c r="H45" s="217"/>
      <c r="I45" s="217"/>
      <c r="J45" s="217"/>
      <c r="K45" s="213"/>
      <c r="L45" s="77" t="str">
        <f t="shared" si="11"/>
        <v/>
      </c>
    </row>
    <row r="46" spans="1:18" ht="30" customHeight="1" x14ac:dyDescent="0.3">
      <c r="A46" s="521"/>
      <c r="B46" s="524"/>
      <c r="C46" s="527"/>
      <c r="D46" s="220" t="s">
        <v>254</v>
      </c>
      <c r="E46" s="216"/>
      <c r="F46" s="218"/>
      <c r="G46" s="217"/>
      <c r="H46" s="217"/>
      <c r="I46" s="217"/>
      <c r="J46" s="217"/>
      <c r="K46" s="213"/>
      <c r="L46" s="77" t="str">
        <f t="shared" si="11"/>
        <v/>
      </c>
    </row>
    <row r="47" spans="1:18" ht="30" customHeight="1" x14ac:dyDescent="0.3">
      <c r="A47" s="521"/>
      <c r="B47" s="524"/>
      <c r="C47" s="527"/>
      <c r="D47" s="220" t="s">
        <v>242</v>
      </c>
      <c r="E47" s="216"/>
      <c r="F47" s="218"/>
      <c r="G47" s="217"/>
      <c r="H47" s="217"/>
      <c r="I47" s="217"/>
      <c r="J47" s="217"/>
      <c r="K47" s="213"/>
      <c r="L47" s="77" t="str">
        <f t="shared" si="11"/>
        <v/>
      </c>
    </row>
    <row r="48" spans="1:18" ht="45.45" customHeight="1" thickBot="1" x14ac:dyDescent="0.35">
      <c r="A48" s="521"/>
      <c r="B48" s="524"/>
      <c r="C48" s="531"/>
      <c r="D48" s="219" t="s">
        <v>243</v>
      </c>
      <c r="E48" s="216"/>
      <c r="F48" s="218"/>
      <c r="G48" s="217"/>
      <c r="H48" s="217"/>
      <c r="I48" s="217"/>
      <c r="J48" s="217"/>
      <c r="K48" s="213"/>
      <c r="L48" s="77" t="str">
        <f t="shared" si="11"/>
        <v/>
      </c>
    </row>
    <row r="49" spans="1:18" ht="15" customHeight="1" thickBot="1" x14ac:dyDescent="0.35">
      <c r="A49" s="521"/>
      <c r="B49" s="524"/>
      <c r="C49" s="529"/>
      <c r="D49" s="211" t="s">
        <v>95</v>
      </c>
      <c r="E49" s="191">
        <f>SUMIF(L41:L48,100,E41:E48)</f>
        <v>0</v>
      </c>
      <c r="F49" s="192" t="str">
        <f>IFERROR(IF($E49=0,(SUM(F41:F48)/COUNT($L41:$L48)),(SUMPRODUCT(F41:F48,$E41:$E48)/$E49)),"")</f>
        <v/>
      </c>
      <c r="G49" s="192" t="str">
        <f>IFERROR(IF($E49=0,(SUM(G41:G48)/COUNT($L41:$L48)),(SUMPRODUCT(G41:G48,$E41:$E48)/$E49)),"")</f>
        <v/>
      </c>
      <c r="H49" s="192" t="str">
        <f>IFERROR(IF($E49=0,(SUM(H41:H48)/COUNT($L41:$L48)),(SUMPRODUCT(H41:H48,$E41:$E48)/$E49)),"")</f>
        <v/>
      </c>
      <c r="I49" s="192" t="str">
        <f>IFERROR(IF($E49=0,(SUM(I41:I48)/COUNT($L41:$L48)),(SUMPRODUCT(I41:I48,$E41:$E48)/$E49)),"")</f>
        <v/>
      </c>
      <c r="J49" s="192" t="str">
        <f>IFERROR(IF($E49=0,(SUM(J41:J48)/COUNT($L41:$L48)),(SUMPRODUCT(J41:J48,$E41:$E48)/$E49)),"")</f>
        <v/>
      </c>
      <c r="K49" s="367" t="str">
        <f>IFERROR((COUNT(K41:K48)/(COUNTA(L41:L48)-COUNTBLANK(L41:L48))*100),"")</f>
        <v/>
      </c>
      <c r="L49" s="249">
        <f>SUM(F49:J49)</f>
        <v>0</v>
      </c>
    </row>
    <row r="50" spans="1:18" ht="15" customHeight="1" thickBot="1" x14ac:dyDescent="0.35">
      <c r="A50" s="521"/>
      <c r="B50" s="525"/>
      <c r="C50" s="530"/>
      <c r="D50" s="211" t="s">
        <v>455</v>
      </c>
      <c r="E50" s="193" t="str">
        <f>IFERROR(ROUND((F49/100*1+G49/100*2+H49/100*3+I49/100*4+J49/100*5),0),"")</f>
        <v/>
      </c>
      <c r="F50" s="517">
        <f>IF(E50=1,"Very Good",IF(E50=2,"Good",IF(E50=3,"Fair",IF(E50=4,"Poor",IF(E50=5,"Very Poor",0)))))</f>
        <v>0</v>
      </c>
      <c r="G50" s="518"/>
      <c r="H50" s="518"/>
      <c r="I50" s="518"/>
      <c r="J50" s="518"/>
      <c r="K50" s="518"/>
      <c r="L50" s="519"/>
    </row>
    <row r="51" spans="1:18" ht="103.05" customHeight="1" x14ac:dyDescent="0.3">
      <c r="A51" s="521"/>
      <c r="B51" s="523" t="s">
        <v>58</v>
      </c>
      <c r="C51" s="526" t="s">
        <v>96</v>
      </c>
      <c r="D51" s="219" t="s">
        <v>255</v>
      </c>
      <c r="E51" s="216"/>
      <c r="F51" s="218"/>
      <c r="G51" s="217"/>
      <c r="H51" s="217"/>
      <c r="I51" s="217"/>
      <c r="J51" s="217"/>
      <c r="K51" s="213"/>
      <c r="L51" s="77" t="str">
        <f t="shared" ref="L51:L52" si="12">IF(K51&gt;0,"N/A",IF(SUM(F51:J51)=0,"",SUM(F51:J51)))</f>
        <v/>
      </c>
      <c r="M51" s="194"/>
      <c r="N51" s="194"/>
      <c r="O51" s="194"/>
    </row>
    <row r="52" spans="1:18" ht="22.5" customHeight="1" thickBot="1" x14ac:dyDescent="0.35">
      <c r="A52" s="521"/>
      <c r="B52" s="524"/>
      <c r="C52" s="528"/>
      <c r="D52" s="220" t="s">
        <v>407</v>
      </c>
      <c r="E52" s="216"/>
      <c r="F52" s="291"/>
      <c r="G52" s="282"/>
      <c r="H52" s="282"/>
      <c r="I52" s="282"/>
      <c r="J52" s="282"/>
      <c r="K52" s="213"/>
      <c r="L52" s="77" t="str">
        <f t="shared" si="12"/>
        <v/>
      </c>
    </row>
    <row r="53" spans="1:18" ht="15" customHeight="1" thickBot="1" x14ac:dyDescent="0.35">
      <c r="A53" s="521"/>
      <c r="B53" s="524"/>
      <c r="C53" s="529"/>
      <c r="D53" s="211" t="s">
        <v>98</v>
      </c>
      <c r="E53" s="191">
        <f>SUMIF(L51:L52,100,E51:E52)</f>
        <v>0</v>
      </c>
      <c r="F53" s="192" t="str">
        <f>IFERROR(IF($E53=0,(SUM(F51:F52)/COUNT($L51:$L52)),(SUMPRODUCT(F51:F52,$E51:$E52)/$E53)),"")</f>
        <v/>
      </c>
      <c r="G53" s="192" t="str">
        <f>IFERROR(IF($E53=0,(SUM(G51:G52)/COUNT($L51:$L52)),(SUMPRODUCT(G51:G52,$E51:$E52)/$E53)),"")</f>
        <v/>
      </c>
      <c r="H53" s="192" t="str">
        <f t="shared" ref="H53" si="13">IFERROR(IF($E53=0,(SUM(H51:H52)/COUNT($L51:$L52)),(SUMPRODUCT(H51:H52,$E51:$E52)/$E53)),"")</f>
        <v/>
      </c>
      <c r="I53" s="192" t="str">
        <f t="shared" ref="I53:J53" si="14">IFERROR(IF($E53=0,(SUM(I51:I52)/COUNT($L51:$L52)),(SUMPRODUCT(I51:I52,$E51:$E52)/$E53)),"")</f>
        <v/>
      </c>
      <c r="J53" s="192" t="str">
        <f t="shared" si="14"/>
        <v/>
      </c>
      <c r="K53" s="367" t="str">
        <f>IFERROR((COUNT(K51:K52)/(COUNTA(L51:L52)-COUNTBLANK(L51:L52))*100),"")</f>
        <v/>
      </c>
      <c r="L53" s="249">
        <f>SUM(F53:J53)</f>
        <v>0</v>
      </c>
    </row>
    <row r="54" spans="1:18" ht="15" customHeight="1" thickBot="1" x14ac:dyDescent="0.35">
      <c r="A54" s="521"/>
      <c r="B54" s="525"/>
      <c r="C54" s="530"/>
      <c r="D54" s="211" t="s">
        <v>456</v>
      </c>
      <c r="E54" s="193" t="str">
        <f>IFERROR(ROUND((F53/100*1+G53/100*2+H53/100*3+I53/100*4+J53/100*5),0),"")</f>
        <v/>
      </c>
      <c r="F54" s="517">
        <f>IF(E54=1,"Very Good",IF(E54=2,"Good",IF(E54=3,"Fair",IF(E54=4,"Poor",IF(E54=5,"Very Poor",0)))))</f>
        <v>0</v>
      </c>
      <c r="G54" s="518"/>
      <c r="H54" s="518"/>
      <c r="I54" s="518"/>
      <c r="J54" s="518"/>
      <c r="K54" s="518"/>
      <c r="L54" s="519"/>
    </row>
    <row r="55" spans="1:18" s="127" customFormat="1" ht="34.950000000000003" customHeight="1" x14ac:dyDescent="0.3">
      <c r="A55" s="521"/>
      <c r="B55" s="523" t="s">
        <v>62</v>
      </c>
      <c r="C55" s="526" t="s">
        <v>380</v>
      </c>
      <c r="D55" s="223" t="s">
        <v>106</v>
      </c>
      <c r="E55" s="216"/>
      <c r="F55" s="218"/>
      <c r="G55" s="217"/>
      <c r="H55" s="217"/>
      <c r="I55" s="217"/>
      <c r="J55" s="217"/>
      <c r="K55" s="213"/>
      <c r="L55" s="77" t="str">
        <f t="shared" ref="L55:L56" si="15">IF(K55&gt;0,"N/A",IF(SUM(F55:J55)=0,"",SUM(F55:J55)))</f>
        <v/>
      </c>
      <c r="M55" s="224"/>
      <c r="N55" s="224"/>
      <c r="O55" s="224"/>
    </row>
    <row r="56" spans="1:18" ht="34.950000000000003" customHeight="1" x14ac:dyDescent="0.3">
      <c r="A56" s="521"/>
      <c r="B56" s="524"/>
      <c r="C56" s="531"/>
      <c r="D56" s="219" t="s">
        <v>107</v>
      </c>
      <c r="E56" s="216"/>
      <c r="F56" s="218"/>
      <c r="G56" s="217"/>
      <c r="H56" s="217"/>
      <c r="I56" s="217"/>
      <c r="J56" s="217"/>
      <c r="K56" s="213"/>
      <c r="L56" s="77" t="str">
        <f t="shared" si="15"/>
        <v/>
      </c>
    </row>
    <row r="57" spans="1:18" ht="34.950000000000003" customHeight="1" thickBot="1" x14ac:dyDescent="0.35">
      <c r="A57" s="521"/>
      <c r="B57" s="524"/>
      <c r="C57" s="387" t="s">
        <v>381</v>
      </c>
      <c r="D57" s="387" t="s">
        <v>382</v>
      </c>
      <c r="E57" s="216"/>
      <c r="F57" s="218"/>
      <c r="G57" s="217"/>
      <c r="H57" s="217"/>
      <c r="I57" s="217"/>
      <c r="J57" s="217"/>
      <c r="K57" s="213"/>
      <c r="L57" s="77" t="str">
        <f t="shared" ref="L57" si="16">IF(K57&gt;0,"N/A",IF(SUM(F57:J57)=0,"",SUM(F57:J57)))</f>
        <v/>
      </c>
    </row>
    <row r="58" spans="1:18" ht="15" thickBot="1" x14ac:dyDescent="0.35">
      <c r="A58" s="521"/>
      <c r="B58" s="524"/>
      <c r="C58" s="529"/>
      <c r="D58" s="211" t="s">
        <v>213</v>
      </c>
      <c r="E58" s="191">
        <f>SUMIF(L55:L57,100,E55:E57)</f>
        <v>0</v>
      </c>
      <c r="F58" s="192" t="str">
        <f>IFERROR(IF($E58=0,(SUM(F55:F57)/COUNT($L55:$L57)),(SUMPRODUCT(F55:F57,$E55:$E57)/$E58)),"")</f>
        <v/>
      </c>
      <c r="G58" s="192" t="str">
        <f>IFERROR(IF($E58=0,(SUM(G55:G57)/COUNT($L55:$L57)),(SUMPRODUCT(G55:G57,$E55:$E57)/$E58)),"")</f>
        <v/>
      </c>
      <c r="H58" s="192" t="str">
        <f>IFERROR(IF($E58=0,(SUM(H55:H57)/COUNT($L55:$L57)),(SUMPRODUCT(H55:H57,$E55:$E57)/$E58)),"")</f>
        <v/>
      </c>
      <c r="I58" s="192" t="str">
        <f>IFERROR(IF($E58=0,(SUM(I55:I57)/COUNT($L55:$L57)),(SUMPRODUCT(I55:I57,$E55:$E57)/$E58)),"")</f>
        <v/>
      </c>
      <c r="J58" s="192" t="str">
        <f>IFERROR(IF($E58=0,(SUM(J55:J57)/COUNT($L55:$L57)),(SUMPRODUCT(J55:J57,$E55:$E57)/$E58)),"")</f>
        <v/>
      </c>
      <c r="K58" s="367" t="str">
        <f>IFERROR((COUNT(K55:K57)/(COUNTA(L55:L57)-COUNTBLANK(L55:L57))*100),"")</f>
        <v/>
      </c>
      <c r="L58" s="249">
        <f>SUM(F58:J58)</f>
        <v>0</v>
      </c>
    </row>
    <row r="59" spans="1:18" ht="15" thickBot="1" x14ac:dyDescent="0.35">
      <c r="A59" s="522"/>
      <c r="B59" s="525"/>
      <c r="C59" s="530"/>
      <c r="D59" s="211" t="s">
        <v>457</v>
      </c>
      <c r="E59" s="193" t="str">
        <f>IFERROR(ROUND((F58/100*1+G58/100*2+H58/100*3+I58/100*4+J58/100*5),0),"")</f>
        <v/>
      </c>
      <c r="F59" s="517">
        <f>IF(E59=1,"Very Good",IF(E59=2,"Good",IF(E59=3,"Fair",IF(E59=4,"Poor",IF(E59=5,"Very Poor",0)))))</f>
        <v>0</v>
      </c>
      <c r="G59" s="518"/>
      <c r="H59" s="518"/>
      <c r="I59" s="518"/>
      <c r="J59" s="518"/>
      <c r="K59" s="518"/>
      <c r="L59" s="519"/>
    </row>
    <row r="60" spans="1:18" s="195" customFormat="1" ht="47.4" customHeight="1" x14ac:dyDescent="0.3">
      <c r="A60" s="520" t="s">
        <v>256</v>
      </c>
      <c r="B60" s="523" t="s">
        <v>57</v>
      </c>
      <c r="C60" s="526" t="s">
        <v>361</v>
      </c>
      <c r="D60" s="223" t="s">
        <v>257</v>
      </c>
      <c r="E60" s="216"/>
      <c r="F60" s="222"/>
      <c r="G60" s="221"/>
      <c r="H60" s="221"/>
      <c r="I60" s="221"/>
      <c r="J60" s="221"/>
      <c r="K60" s="213"/>
      <c r="L60" s="77" t="str">
        <f t="shared" ref="L60:L62" si="17">IF(K60&gt;0,"N/A",IF(SUM(F60:J60)=0,"",SUM(F60:J60)))</f>
        <v/>
      </c>
      <c r="P60" s="194"/>
      <c r="Q60" s="194"/>
      <c r="R60" s="194"/>
    </row>
    <row r="61" spans="1:18" s="195" customFormat="1" ht="39" customHeight="1" x14ac:dyDescent="0.3">
      <c r="A61" s="521"/>
      <c r="B61" s="524"/>
      <c r="C61" s="527"/>
      <c r="D61" s="220" t="s">
        <v>258</v>
      </c>
      <c r="E61" s="216"/>
      <c r="F61" s="218"/>
      <c r="G61" s="217"/>
      <c r="H61" s="217"/>
      <c r="I61" s="217"/>
      <c r="J61" s="217"/>
      <c r="K61" s="213"/>
      <c r="L61" s="77" t="str">
        <f t="shared" si="17"/>
        <v/>
      </c>
      <c r="P61" s="194"/>
      <c r="Q61" s="194"/>
      <c r="R61" s="194"/>
    </row>
    <row r="62" spans="1:18" s="195" customFormat="1" ht="60" customHeight="1" thickBot="1" x14ac:dyDescent="0.35">
      <c r="A62" s="521"/>
      <c r="B62" s="524"/>
      <c r="C62" s="527"/>
      <c r="D62" s="220" t="s">
        <v>242</v>
      </c>
      <c r="E62" s="216"/>
      <c r="F62" s="218"/>
      <c r="G62" s="217"/>
      <c r="H62" s="217"/>
      <c r="I62" s="217"/>
      <c r="J62" s="217"/>
      <c r="K62" s="213"/>
      <c r="L62" s="77" t="str">
        <f t="shared" si="17"/>
        <v/>
      </c>
      <c r="P62" s="194"/>
      <c r="Q62" s="194"/>
      <c r="R62" s="194"/>
    </row>
    <row r="63" spans="1:18" ht="15" customHeight="1" thickBot="1" x14ac:dyDescent="0.35">
      <c r="A63" s="521"/>
      <c r="B63" s="524"/>
      <c r="C63" s="529"/>
      <c r="D63" s="211" t="s">
        <v>95</v>
      </c>
      <c r="E63" s="191">
        <f>SUMIF(L60:L62,100,E60:E62)</f>
        <v>0</v>
      </c>
      <c r="F63" s="192" t="str">
        <f>IFERROR(IF($E63=0,(SUM(F60:F62)/COUNT($L60:$L62)),(SUMPRODUCT(F60:F62,$E60:$E62)/$E63)),"")</f>
        <v/>
      </c>
      <c r="G63" s="192" t="str">
        <f>IFERROR(IF($E63=0,(SUM(G60:G62)/COUNT($L60:$L62)),(SUMPRODUCT(G60:G62,$E60:$E62)/$E63)),"")</f>
        <v/>
      </c>
      <c r="H63" s="192" t="str">
        <f>IFERROR(IF($E63=0,(SUM(H60:H62)/COUNT($L60:$L62)),(SUMPRODUCT(H60:H62,$E60:$E62)/$E63)),"")</f>
        <v/>
      </c>
      <c r="I63" s="192" t="str">
        <f>IFERROR(IF($E63=0,(SUM(I60:I62)/COUNT($L60:$L62)),(SUMPRODUCT(I60:I62,$E60:$E62)/$E63)),"")</f>
        <v/>
      </c>
      <c r="J63" s="192" t="str">
        <f>IFERROR(IF($E63=0,(SUM(J60:J62)/COUNT($L60:$L62)),(SUMPRODUCT(J60:J62,$E60:$E62)/$E63)),"")</f>
        <v/>
      </c>
      <c r="K63" s="367" t="str">
        <f>IFERROR((COUNT(K60:K62)/(COUNTA(L60:L62)-COUNTBLANK(L60:L62))*100),"")</f>
        <v/>
      </c>
      <c r="L63" s="249">
        <f>SUM(F63:J63)</f>
        <v>0</v>
      </c>
    </row>
    <row r="64" spans="1:18" ht="15" customHeight="1" thickBot="1" x14ac:dyDescent="0.35">
      <c r="A64" s="521"/>
      <c r="B64" s="525"/>
      <c r="C64" s="530"/>
      <c r="D64" s="211" t="s">
        <v>455</v>
      </c>
      <c r="E64" s="193" t="str">
        <f>IFERROR(ROUND((F63/100*1+G63/100*2+H63/100*3+I63/100*4+J63/100*5),0),"")</f>
        <v/>
      </c>
      <c r="F64" s="517">
        <f>IF(E64=1,"Very Good",IF(E64=2,"Good",IF(E64=3,"Fair",IF(E64=4,"Poor",IF(E64=5,"Very Poor",0)))))</f>
        <v>0</v>
      </c>
      <c r="G64" s="518"/>
      <c r="H64" s="518"/>
      <c r="I64" s="518"/>
      <c r="J64" s="518"/>
      <c r="K64" s="518"/>
      <c r="L64" s="519"/>
    </row>
    <row r="65" spans="1:18" ht="45.45" customHeight="1" x14ac:dyDescent="0.3">
      <c r="A65" s="521"/>
      <c r="B65" s="523" t="s">
        <v>58</v>
      </c>
      <c r="C65" s="526" t="s">
        <v>96</v>
      </c>
      <c r="D65" s="219" t="s">
        <v>259</v>
      </c>
      <c r="E65" s="216"/>
      <c r="F65" s="218"/>
      <c r="G65" s="217"/>
      <c r="H65" s="217"/>
      <c r="I65" s="217"/>
      <c r="J65" s="217"/>
      <c r="K65" s="213"/>
      <c r="L65" s="77" t="str">
        <f t="shared" ref="L65:L67" si="18">IF(K65&gt;0,"N/A",IF(SUM(F65:J65)=0,"",SUM(F65:J65)))</f>
        <v/>
      </c>
      <c r="M65" s="194"/>
      <c r="N65" s="194"/>
      <c r="O65" s="194"/>
    </row>
    <row r="66" spans="1:18" ht="45.45" customHeight="1" x14ac:dyDescent="0.3">
      <c r="A66" s="521"/>
      <c r="B66" s="524"/>
      <c r="C66" s="527"/>
      <c r="D66" s="219" t="s">
        <v>260</v>
      </c>
      <c r="E66" s="288"/>
      <c r="F66" s="218"/>
      <c r="G66" s="284"/>
      <c r="H66" s="284"/>
      <c r="I66" s="284"/>
      <c r="J66" s="284"/>
      <c r="K66" s="288"/>
      <c r="L66" s="77" t="str">
        <f t="shared" si="18"/>
        <v/>
      </c>
      <c r="M66" s="194"/>
      <c r="N66" s="194"/>
      <c r="O66" s="194"/>
    </row>
    <row r="67" spans="1:18" ht="45.45" customHeight="1" thickBot="1" x14ac:dyDescent="0.35">
      <c r="A67" s="521"/>
      <c r="B67" s="524"/>
      <c r="C67" s="528"/>
      <c r="D67" s="229" t="s">
        <v>261</v>
      </c>
      <c r="E67" s="288"/>
      <c r="F67" s="218"/>
      <c r="G67" s="284"/>
      <c r="H67" s="284"/>
      <c r="I67" s="284"/>
      <c r="J67" s="284"/>
      <c r="K67" s="288"/>
      <c r="L67" s="77" t="str">
        <f t="shared" si="18"/>
        <v/>
      </c>
      <c r="M67" s="194"/>
      <c r="N67" s="194"/>
      <c r="O67" s="194"/>
    </row>
    <row r="68" spans="1:18" ht="15" customHeight="1" thickBot="1" x14ac:dyDescent="0.35">
      <c r="A68" s="521"/>
      <c r="B68" s="524"/>
      <c r="C68" s="529"/>
      <c r="D68" s="211" t="s">
        <v>98</v>
      </c>
      <c r="E68" s="191">
        <f>SUMIF(L65:L67,100,E65:E67)</f>
        <v>0</v>
      </c>
      <c r="F68" s="192" t="str">
        <f>IFERROR(IF($E68=0,(SUM(F65:F67)/COUNT($L65:$L67)),(SUMPRODUCT(F65:F67,$E65:$E67)/$E68)),"")</f>
        <v/>
      </c>
      <c r="G68" s="192" t="str">
        <f>IFERROR(IF($E68=0,(SUM(G65:G67)/COUNT($L65:$L67)),(SUMPRODUCT(G65:G67,$E65:$E67)/$E68)),"")</f>
        <v/>
      </c>
      <c r="H68" s="192" t="str">
        <f>IFERROR(IF($E68=0,(SUM(H65:H67)/COUNT($L65:$L67)),(SUMPRODUCT(H65:H67,$E65:$E67)/$E68)),"")</f>
        <v/>
      </c>
      <c r="I68" s="192" t="str">
        <f>IFERROR(IF($E68=0,(SUM(I65:I67)/COUNT($L65:$L67)),(SUMPRODUCT(I65:I67,$E65:$E67)/$E68)),"")</f>
        <v/>
      </c>
      <c r="J68" s="192" t="str">
        <f>IFERROR(IF($E68=0,(SUM(J65:J67)/COUNT($L65:$L67)),(SUMPRODUCT(J65:J67,$E65:$E67)/$E68)),"")</f>
        <v/>
      </c>
      <c r="K68" s="367" t="str">
        <f>IFERROR((COUNT(K65:K67)/(COUNTA(L65:L67)-COUNTBLANK(L65:L67))*100),"")</f>
        <v/>
      </c>
      <c r="L68" s="249">
        <f>SUM(F68:J68)</f>
        <v>0</v>
      </c>
    </row>
    <row r="69" spans="1:18" ht="15" customHeight="1" thickBot="1" x14ac:dyDescent="0.35">
      <c r="A69" s="521"/>
      <c r="B69" s="525"/>
      <c r="C69" s="530"/>
      <c r="D69" s="211" t="s">
        <v>456</v>
      </c>
      <c r="E69" s="193" t="str">
        <f>IFERROR(ROUND((F68/100*1+G68/100*2+H68/100*3+I68/100*4+J68/100*5),0),"")</f>
        <v/>
      </c>
      <c r="F69" s="517">
        <f>IF(E69=1,"Very Good",IF(E69=2,"Good",IF(E69=3,"Fair",IF(E69=4,"Poor",IF(E69=5,"Very Poor",0)))))</f>
        <v>0</v>
      </c>
      <c r="G69" s="518"/>
      <c r="H69" s="518"/>
      <c r="I69" s="518"/>
      <c r="J69" s="518"/>
      <c r="K69" s="518"/>
      <c r="L69" s="519"/>
    </row>
    <row r="70" spans="1:18" ht="59.85" customHeight="1" x14ac:dyDescent="0.3">
      <c r="A70" s="521"/>
      <c r="B70" s="523" t="s">
        <v>62</v>
      </c>
      <c r="C70" s="526" t="s">
        <v>381</v>
      </c>
      <c r="D70" s="347" t="s">
        <v>382</v>
      </c>
      <c r="E70" s="216"/>
      <c r="F70" s="215"/>
      <c r="G70" s="214"/>
      <c r="H70" s="214"/>
      <c r="I70" s="214"/>
      <c r="J70" s="214"/>
      <c r="K70" s="213"/>
      <c r="L70" s="77" t="str">
        <f t="shared" ref="L70:L71" si="19">IF(K70&gt;0,"N/A",IF(SUM(F70:J70)=0,"",SUM(F70:J70)))</f>
        <v/>
      </c>
    </row>
    <row r="71" spans="1:18" ht="22.5" customHeight="1" thickBot="1" x14ac:dyDescent="0.35">
      <c r="A71" s="521"/>
      <c r="B71" s="524"/>
      <c r="C71" s="528"/>
      <c r="D71" s="220" t="s">
        <v>407</v>
      </c>
      <c r="E71" s="216"/>
      <c r="F71" s="291"/>
      <c r="G71" s="282"/>
      <c r="H71" s="282"/>
      <c r="I71" s="282"/>
      <c r="J71" s="282"/>
      <c r="K71" s="213"/>
      <c r="L71" s="77" t="str">
        <f t="shared" si="19"/>
        <v/>
      </c>
    </row>
    <row r="72" spans="1:18" ht="15" thickBot="1" x14ac:dyDescent="0.35">
      <c r="A72" s="521"/>
      <c r="B72" s="524"/>
      <c r="C72" s="529"/>
      <c r="D72" s="211" t="s">
        <v>213</v>
      </c>
      <c r="E72" s="191">
        <f>SUMIF(L70:L71,100,E70:E71)</f>
        <v>0</v>
      </c>
      <c r="F72" s="192" t="str">
        <f>IFERROR(IF($E72=0,(SUM(F70:F71)/COUNT($L70:$L71)),(SUMPRODUCT(F70:F71,$E70:$E71)/$E72)),"")</f>
        <v/>
      </c>
      <c r="G72" s="192" t="str">
        <f t="shared" ref="G72" si="20">IFERROR(IF($E72=0,(SUM(G70:G71)/COUNT($L70:$L71)),(SUMPRODUCT(G70:G71,$E70:$E71)/$E72)),"")</f>
        <v/>
      </c>
      <c r="H72" s="192" t="str">
        <f>IFERROR(IF($E72=0,(SUM(H70:H71)/COUNT($L70:$L71)),(SUMPRODUCT(H70:H71,$E70:$E71)/$E72)),"")</f>
        <v/>
      </c>
      <c r="I72" s="192" t="str">
        <f t="shared" ref="I72" si="21">IFERROR(IF($E72=0,(SUM(I70:I71)/COUNT($L70:$L71)),(SUMPRODUCT(I70:I71,$E70:$E71)/$E72)),"")</f>
        <v/>
      </c>
      <c r="J72" s="192" t="str">
        <f>IFERROR(IF($E72=0,(SUM(J70:J71)/COUNT($L70:$L71)),(SUMPRODUCT(J70:J71,$E70:$E71)/$E72)),"")</f>
        <v/>
      </c>
      <c r="K72" s="367" t="str">
        <f>IFERROR((COUNT(K70:K71)/(COUNTA(L70:L71)-COUNTBLANK(L70:L71))*100),"")</f>
        <v/>
      </c>
      <c r="L72" s="249">
        <f>SUM(F72:J72)</f>
        <v>0</v>
      </c>
    </row>
    <row r="73" spans="1:18" ht="15" thickBot="1" x14ac:dyDescent="0.35">
      <c r="A73" s="522"/>
      <c r="B73" s="525"/>
      <c r="C73" s="530"/>
      <c r="D73" s="211" t="s">
        <v>457</v>
      </c>
      <c r="E73" s="193" t="str">
        <f>IFERROR(ROUND((F72/100*1+G72/100*2+H72/100*3+I72/100*4+J72/100*5),0),"")</f>
        <v/>
      </c>
      <c r="F73" s="517">
        <f>IF(E73=1,"Very Good",IF(E73=2,"Good",IF(E73=3,"Fair",IF(E73=4,"Poor",IF(E73=5,"Very Poor",0)))))</f>
        <v>0</v>
      </c>
      <c r="G73" s="518"/>
      <c r="H73" s="518"/>
      <c r="I73" s="518"/>
      <c r="J73" s="518"/>
      <c r="K73" s="518"/>
      <c r="L73" s="519"/>
    </row>
    <row r="74" spans="1:18" ht="20.25" customHeight="1" x14ac:dyDescent="0.3">
      <c r="A74" s="520" t="s">
        <v>262</v>
      </c>
      <c r="B74" s="523" t="s">
        <v>57</v>
      </c>
      <c r="C74" s="526" t="s">
        <v>361</v>
      </c>
      <c r="D74" s="223" t="s">
        <v>263</v>
      </c>
      <c r="E74" s="216"/>
      <c r="F74" s="222"/>
      <c r="G74" s="221"/>
      <c r="H74" s="221"/>
      <c r="I74" s="221"/>
      <c r="J74" s="221"/>
      <c r="K74" s="213"/>
      <c r="L74" s="77" t="str">
        <f t="shared" ref="L74:L77" si="22">IF(K74&gt;0,"N/A",IF(SUM(F74:J74)=0,"",SUM(F74:J74)))</f>
        <v/>
      </c>
    </row>
    <row r="75" spans="1:18" ht="20.25" customHeight="1" x14ac:dyDescent="0.3">
      <c r="A75" s="521"/>
      <c r="B75" s="524"/>
      <c r="C75" s="527"/>
      <c r="D75" s="220" t="s">
        <v>264</v>
      </c>
      <c r="E75" s="216"/>
      <c r="F75" s="218"/>
      <c r="G75" s="217"/>
      <c r="H75" s="217"/>
      <c r="I75" s="217"/>
      <c r="J75" s="217"/>
      <c r="K75" s="213"/>
      <c r="L75" s="77" t="str">
        <f t="shared" si="22"/>
        <v/>
      </c>
    </row>
    <row r="76" spans="1:18" s="195" customFormat="1" ht="20.25" customHeight="1" x14ac:dyDescent="0.3">
      <c r="A76" s="521"/>
      <c r="B76" s="524"/>
      <c r="C76" s="527"/>
      <c r="D76" s="220" t="s">
        <v>108</v>
      </c>
      <c r="E76" s="216"/>
      <c r="F76" s="218"/>
      <c r="G76" s="217"/>
      <c r="H76" s="217"/>
      <c r="I76" s="217"/>
      <c r="J76" s="217"/>
      <c r="K76" s="213"/>
      <c r="L76" s="77" t="str">
        <f t="shared" si="22"/>
        <v/>
      </c>
      <c r="P76" s="194"/>
      <c r="Q76" s="194"/>
      <c r="R76" s="194"/>
    </row>
    <row r="77" spans="1:18" s="195" customFormat="1" ht="80.400000000000006" customHeight="1" thickBot="1" x14ac:dyDescent="0.35">
      <c r="A77" s="521"/>
      <c r="B77" s="524"/>
      <c r="C77" s="527"/>
      <c r="D77" s="220" t="s">
        <v>243</v>
      </c>
      <c r="E77" s="216"/>
      <c r="F77" s="218"/>
      <c r="G77" s="217"/>
      <c r="H77" s="217"/>
      <c r="I77" s="217"/>
      <c r="J77" s="217"/>
      <c r="K77" s="213"/>
      <c r="L77" s="77" t="str">
        <f t="shared" si="22"/>
        <v/>
      </c>
      <c r="P77" s="194"/>
      <c r="Q77" s="194"/>
      <c r="R77" s="194"/>
    </row>
    <row r="78" spans="1:18" s="195" customFormat="1" ht="15" thickBot="1" x14ac:dyDescent="0.35">
      <c r="A78" s="521"/>
      <c r="B78" s="524"/>
      <c r="C78" s="529"/>
      <c r="D78" s="211" t="s">
        <v>95</v>
      </c>
      <c r="E78" s="191">
        <f>SUMIF(L74:L77,100,E74:E77)</f>
        <v>0</v>
      </c>
      <c r="F78" s="192" t="str">
        <f>IFERROR(IF($E78=0,(SUM(F74:F77)/COUNT($L74:$L77)),(SUMPRODUCT(F74:F77,$E74:$E77)/$E78)),"")</f>
        <v/>
      </c>
      <c r="G78" s="192" t="str">
        <f>IFERROR(IF($E78=0,(SUM(G74:G77)/COUNT($L74:$L77)),(SUMPRODUCT(G74:G77,$E74:$E77)/$E78)),"")</f>
        <v/>
      </c>
      <c r="H78" s="192" t="str">
        <f>IFERROR(IF($E78=0,(SUM(H74:H77)/COUNT($L74:$L77)),(SUMPRODUCT(H74:H77,$E74:$E77)/$E78)),"")</f>
        <v/>
      </c>
      <c r="I78" s="192" t="str">
        <f>IFERROR(IF($E78=0,(SUM(I74:I77)/COUNT($L74:$L77)),(SUMPRODUCT(I74:I77,$E74:$E77)/$E78)),"")</f>
        <v/>
      </c>
      <c r="J78" s="192" t="str">
        <f>IFERROR(IF($E78=0,(SUM(J74:J77)/COUNT($L74:$L77)),(SUMPRODUCT(J74:J77,$E74:$E77)/$E78)),"")</f>
        <v/>
      </c>
      <c r="K78" s="367" t="str">
        <f>IFERROR((COUNT(K74:K77)/(COUNTA(L74:L77)-COUNTBLANK(L74:L77))*100),"")</f>
        <v/>
      </c>
      <c r="L78" s="249">
        <f>SUM(F78:J78)</f>
        <v>0</v>
      </c>
      <c r="P78" s="194"/>
      <c r="Q78" s="194"/>
      <c r="R78" s="194"/>
    </row>
    <row r="79" spans="1:18" s="195" customFormat="1" ht="15" thickBot="1" x14ac:dyDescent="0.35">
      <c r="A79" s="521"/>
      <c r="B79" s="525"/>
      <c r="C79" s="530"/>
      <c r="D79" s="211" t="s">
        <v>455</v>
      </c>
      <c r="E79" s="193" t="str">
        <f>IFERROR(ROUND((F78/100*1+G78/100*2+H78/100*3+I78/100*4+J78/100*5),0),"")</f>
        <v/>
      </c>
      <c r="F79" s="517">
        <f>IF(E79=1,"Very Good",IF(E79=2,"Good",IF(E79=3,"Fair",IF(E79=4,"Poor",IF(E79=5,"Very Poor",0)))))</f>
        <v>0</v>
      </c>
      <c r="G79" s="518"/>
      <c r="H79" s="518"/>
      <c r="I79" s="518"/>
      <c r="J79" s="518"/>
      <c r="K79" s="518"/>
      <c r="L79" s="519"/>
      <c r="P79" s="194"/>
      <c r="Q79" s="194"/>
      <c r="R79" s="194"/>
    </row>
    <row r="80" spans="1:18" s="195" customFormat="1" ht="91.2" customHeight="1" x14ac:dyDescent="0.3">
      <c r="A80" s="521"/>
      <c r="B80" s="524" t="s">
        <v>58</v>
      </c>
      <c r="C80" s="526" t="s">
        <v>96</v>
      </c>
      <c r="D80" s="223" t="s">
        <v>265</v>
      </c>
      <c r="E80" s="246"/>
      <c r="F80" s="218"/>
      <c r="G80" s="284"/>
      <c r="H80" s="284"/>
      <c r="I80" s="284"/>
      <c r="J80" s="284"/>
      <c r="K80" s="288"/>
      <c r="L80" s="77" t="str">
        <f t="shared" ref="L80:L81" si="23">IF(K80&gt;0,"N/A",IF(SUM(F80:J80)=0,"",SUM(F80:J80)))</f>
        <v/>
      </c>
      <c r="P80" s="194"/>
      <c r="Q80" s="194"/>
      <c r="R80" s="194"/>
    </row>
    <row r="81" spans="1:18" s="195" customFormat="1" ht="22.5" customHeight="1" thickBot="1" x14ac:dyDescent="0.35">
      <c r="A81" s="521"/>
      <c r="B81" s="524"/>
      <c r="C81" s="528"/>
      <c r="D81" s="220" t="s">
        <v>407</v>
      </c>
      <c r="E81" s="216"/>
      <c r="F81" s="291"/>
      <c r="G81" s="282"/>
      <c r="H81" s="282"/>
      <c r="I81" s="282"/>
      <c r="J81" s="282"/>
      <c r="K81" s="213"/>
      <c r="L81" s="77" t="str">
        <f t="shared" si="23"/>
        <v/>
      </c>
      <c r="P81" s="194"/>
      <c r="Q81" s="194"/>
      <c r="R81" s="194"/>
    </row>
    <row r="82" spans="1:18" s="195" customFormat="1" ht="15" thickBot="1" x14ac:dyDescent="0.35">
      <c r="A82" s="521"/>
      <c r="B82" s="524"/>
      <c r="C82" s="529"/>
      <c r="D82" s="211" t="s">
        <v>98</v>
      </c>
      <c r="E82" s="191">
        <f>SUMIF(L80:L81,100,E80:E81)</f>
        <v>0</v>
      </c>
      <c r="F82" s="192" t="str">
        <f>IFERROR(IF($E82=0,(SUM(F80:F81)/COUNT($L80:$L81)),(SUMPRODUCT(F80:F81,$E80:$E81)/$E82)),"")</f>
        <v/>
      </c>
      <c r="G82" s="192" t="str">
        <f t="shared" ref="G82" si="24">IFERROR(IF($E82=0,(SUM(G80:G81)/COUNT($L80:$L81)),(SUMPRODUCT(G80:G81,$E80:$E81)/$E82)),"")</f>
        <v/>
      </c>
      <c r="H82" s="192" t="str">
        <f t="shared" ref="H82:J82" si="25">IFERROR(IF($E82=0,(SUM(H80:H81)/COUNT($L80:$L81)),(SUMPRODUCT(H80:H81,$E80:$E81)/$E82)),"")</f>
        <v/>
      </c>
      <c r="I82" s="192" t="str">
        <f t="shared" si="25"/>
        <v/>
      </c>
      <c r="J82" s="192" t="str">
        <f t="shared" si="25"/>
        <v/>
      </c>
      <c r="K82" s="367" t="str">
        <f>IFERROR((COUNT(K80:K81)/(COUNTA(L80:L81)-COUNTBLANK(L80:L81))*100),"")</f>
        <v/>
      </c>
      <c r="L82" s="249">
        <f>SUM(F82:J82)</f>
        <v>0</v>
      </c>
      <c r="P82" s="194"/>
      <c r="Q82" s="194"/>
      <c r="R82" s="194"/>
    </row>
    <row r="83" spans="1:18" s="195" customFormat="1" ht="15" thickBot="1" x14ac:dyDescent="0.35">
      <c r="A83" s="521"/>
      <c r="B83" s="525"/>
      <c r="C83" s="530"/>
      <c r="D83" s="211" t="s">
        <v>456</v>
      </c>
      <c r="E83" s="193" t="str">
        <f>IFERROR(ROUND((F82/100*1+G82/100*2+H82/100*3+I82/100*4+J82/100*5),0),"")</f>
        <v/>
      </c>
      <c r="F83" s="517">
        <f>IF(E83=1,"Very Good",IF(E83=2,"Good",IF(E83=3,"Fair",IF(E83=4,"Poor",IF(E83=5,"Very Poor",0)))))</f>
        <v>0</v>
      </c>
      <c r="G83" s="518"/>
      <c r="H83" s="518"/>
      <c r="I83" s="518"/>
      <c r="J83" s="518"/>
      <c r="K83" s="518"/>
      <c r="L83" s="519"/>
      <c r="P83" s="194"/>
      <c r="Q83" s="194"/>
      <c r="R83" s="194"/>
    </row>
    <row r="84" spans="1:18" s="195" customFormat="1" ht="59.85" customHeight="1" x14ac:dyDescent="0.3">
      <c r="A84" s="521"/>
      <c r="B84" s="523" t="s">
        <v>62</v>
      </c>
      <c r="C84" s="526" t="s">
        <v>380</v>
      </c>
      <c r="D84" s="347" t="s">
        <v>266</v>
      </c>
      <c r="E84" s="216"/>
      <c r="F84" s="215"/>
      <c r="G84" s="214"/>
      <c r="H84" s="214"/>
      <c r="I84" s="214"/>
      <c r="J84" s="214"/>
      <c r="K84" s="213"/>
      <c r="L84" s="77" t="str">
        <f t="shared" ref="L84" si="26">IF(K84&gt;0,"N/A",IF(SUM(F84:J84)=0,"",SUM(F84:J84)))</f>
        <v/>
      </c>
      <c r="P84" s="194"/>
      <c r="Q84" s="194"/>
      <c r="R84" s="194"/>
    </row>
    <row r="85" spans="1:18" s="195" customFormat="1" ht="22.5" customHeight="1" thickBot="1" x14ac:dyDescent="0.35">
      <c r="A85" s="521"/>
      <c r="B85" s="524"/>
      <c r="C85" s="528"/>
      <c r="D85" s="220" t="s">
        <v>407</v>
      </c>
      <c r="E85" s="216"/>
      <c r="F85" s="291"/>
      <c r="G85" s="282"/>
      <c r="H85" s="282"/>
      <c r="I85" s="282"/>
      <c r="J85" s="282"/>
      <c r="K85" s="213"/>
      <c r="L85" s="77" t="str">
        <f t="shared" ref="L85" si="27">IF(K85&gt;0,"N/A",IF(SUM(F85:J85)=0,"",SUM(F85:J85)))</f>
        <v/>
      </c>
      <c r="P85" s="194"/>
      <c r="Q85" s="194"/>
      <c r="R85" s="194"/>
    </row>
    <row r="86" spans="1:18" s="195" customFormat="1" ht="15" thickBot="1" x14ac:dyDescent="0.35">
      <c r="A86" s="521"/>
      <c r="B86" s="524"/>
      <c r="C86" s="529"/>
      <c r="D86" s="211" t="s">
        <v>213</v>
      </c>
      <c r="E86" s="191">
        <f>SUMIF(L84:L85,100,E84:E85)</f>
        <v>0</v>
      </c>
      <c r="F86" s="192" t="str">
        <f>IFERROR(IF($E86=0,(SUM(F84:F85)/COUNT($L84:$L85)),(SUMPRODUCT(F84:F85,$E84:$E85)/$E86)),"")</f>
        <v/>
      </c>
      <c r="G86" s="192" t="str">
        <f>IFERROR(IF($E86=0,(SUM(G84:G85)/COUNT($L84:$L85)),(SUMPRODUCT(G84:G85,$E84:$E85)/$E86)),"")</f>
        <v/>
      </c>
      <c r="H86" s="192" t="str">
        <f t="shared" ref="H86" si="28">IFERROR(IF($E86=0,(SUM(H84:H85)/COUNT($L84:$L85)),(SUMPRODUCT(H84:H85,$E84:$E85)/$E86)),"")</f>
        <v/>
      </c>
      <c r="I86" s="192" t="str">
        <f t="shared" ref="I86" si="29">IFERROR(IF($E86=0,(SUM(I84:I85)/COUNT($L84:$L85)),(SUMPRODUCT(I84:I85,$E84:$E85)/$E86)),"")</f>
        <v/>
      </c>
      <c r="J86" s="192" t="str">
        <f>IFERROR(IF($E86=0,(SUM(J84:J85)/COUNT($L84:$L85)),(SUMPRODUCT(J84:J85,$E84:$E85)/$E86)),"")</f>
        <v/>
      </c>
      <c r="K86" s="367" t="str">
        <f>IFERROR((COUNT(K84:K85)/(COUNTA(L84:L85)-COUNTBLANK(L84:L85))*100),"")</f>
        <v/>
      </c>
      <c r="L86" s="249">
        <f>SUM(F86:J86)</f>
        <v>0</v>
      </c>
      <c r="P86" s="194"/>
      <c r="Q86" s="194"/>
      <c r="R86" s="194"/>
    </row>
    <row r="87" spans="1:18" s="195" customFormat="1" ht="15" thickBot="1" x14ac:dyDescent="0.35">
      <c r="A87" s="522"/>
      <c r="B87" s="525"/>
      <c r="C87" s="530"/>
      <c r="D87" s="211" t="s">
        <v>457</v>
      </c>
      <c r="E87" s="193" t="str">
        <f>IFERROR(ROUND((F86/100*1+G86/100*2+H86/100*3+I86/100*4+J86/100*5),0),"")</f>
        <v/>
      </c>
      <c r="F87" s="517">
        <f>IF(E87=1,"Very Good",IF(E87=2,"Good",IF(E87=3,"Fair",IF(E87=4,"Poor",IF(E87=5,"Very Poor",0)))))</f>
        <v>0</v>
      </c>
      <c r="G87" s="518"/>
      <c r="H87" s="518"/>
      <c r="I87" s="518"/>
      <c r="J87" s="518"/>
      <c r="K87" s="518"/>
      <c r="L87" s="519"/>
      <c r="P87" s="194"/>
      <c r="Q87" s="194"/>
      <c r="R87" s="194"/>
    </row>
    <row r="88" spans="1:18" s="195" customFormat="1" ht="30" customHeight="1" x14ac:dyDescent="0.3">
      <c r="A88" s="520" t="s">
        <v>267</v>
      </c>
      <c r="B88" s="523" t="s">
        <v>57</v>
      </c>
      <c r="C88" s="526" t="s">
        <v>361</v>
      </c>
      <c r="D88" s="223" t="s">
        <v>268</v>
      </c>
      <c r="E88" s="216"/>
      <c r="F88" s="222"/>
      <c r="G88" s="221"/>
      <c r="H88" s="221"/>
      <c r="I88" s="221"/>
      <c r="J88" s="221"/>
      <c r="K88" s="213"/>
      <c r="L88" s="77" t="str">
        <f t="shared" ref="L88:L90" si="30">IF(K88&gt;0,"N/A",IF(SUM(F88:J88)=0,"",SUM(F88:J88)))</f>
        <v/>
      </c>
      <c r="P88" s="194"/>
      <c r="Q88" s="194"/>
      <c r="R88" s="194"/>
    </row>
    <row r="89" spans="1:18" s="195" customFormat="1" ht="47.4" customHeight="1" x14ac:dyDescent="0.3">
      <c r="A89" s="521"/>
      <c r="B89" s="524"/>
      <c r="C89" s="527"/>
      <c r="D89" s="220" t="s">
        <v>269</v>
      </c>
      <c r="E89" s="216"/>
      <c r="F89" s="218"/>
      <c r="G89" s="217"/>
      <c r="H89" s="217"/>
      <c r="I89" s="217"/>
      <c r="J89" s="217"/>
      <c r="K89" s="213"/>
      <c r="L89" s="77" t="str">
        <f t="shared" si="30"/>
        <v/>
      </c>
      <c r="P89" s="194"/>
      <c r="Q89" s="194"/>
      <c r="R89" s="194"/>
    </row>
    <row r="90" spans="1:18" s="195" customFormat="1" ht="59.7" customHeight="1" thickBot="1" x14ac:dyDescent="0.35">
      <c r="A90" s="521"/>
      <c r="B90" s="524"/>
      <c r="C90" s="527"/>
      <c r="D90" s="220" t="s">
        <v>243</v>
      </c>
      <c r="E90" s="216"/>
      <c r="F90" s="218"/>
      <c r="G90" s="217"/>
      <c r="H90" s="217"/>
      <c r="I90" s="217"/>
      <c r="J90" s="217"/>
      <c r="K90" s="213"/>
      <c r="L90" s="77" t="str">
        <f t="shared" si="30"/>
        <v/>
      </c>
      <c r="P90" s="194"/>
      <c r="Q90" s="194"/>
      <c r="R90" s="194"/>
    </row>
    <row r="91" spans="1:18" s="195" customFormat="1" ht="15" thickBot="1" x14ac:dyDescent="0.35">
      <c r="A91" s="521"/>
      <c r="B91" s="524"/>
      <c r="C91" s="529"/>
      <c r="D91" s="211" t="s">
        <v>95</v>
      </c>
      <c r="E91" s="191">
        <f>SUMIF(L88:L90,100,E88:E90)</f>
        <v>0</v>
      </c>
      <c r="F91" s="192" t="str">
        <f>IFERROR(IF($E91=0,(SUM(F88:F90)/COUNT($L88:$L90)),(SUMPRODUCT(F88:F90,$E88:$E90)/$E91)),"")</f>
        <v/>
      </c>
      <c r="G91" s="192" t="str">
        <f>IFERROR(IF($E91=0,(SUM(G88:G90)/COUNT($L88:$L90)),(SUMPRODUCT(G88:G90,$E88:$E90)/$E91)),"")</f>
        <v/>
      </c>
      <c r="H91" s="192" t="str">
        <f>IFERROR(IF($E91=0,(SUM(H88:H90)/COUNT($L88:$L90)),(SUMPRODUCT(H88:H90,$E88:$E90)/$E91)),"")</f>
        <v/>
      </c>
      <c r="I91" s="192" t="str">
        <f>IFERROR(IF($E91=0,(SUM(I88:I90)/COUNT($L88:$L90)),(SUMPRODUCT(I88:I90,$E88:$E90)/$E91)),"")</f>
        <v/>
      </c>
      <c r="J91" s="192" t="str">
        <f>IFERROR(IF($E91=0,(SUM(J88:J90)/COUNT($L88:$L90)),(SUMPRODUCT(J88:J90,$E88:$E90)/$E91)),"")</f>
        <v/>
      </c>
      <c r="K91" s="367" t="str">
        <f>IFERROR((COUNT(K88:K90)/(COUNTA(L88:L90)-COUNTBLANK(L88:L90))*100),"")</f>
        <v/>
      </c>
      <c r="L91" s="249">
        <f>SUM(F91:J91)</f>
        <v>0</v>
      </c>
      <c r="P91" s="194"/>
      <c r="Q91" s="194"/>
      <c r="R91" s="194"/>
    </row>
    <row r="92" spans="1:18" s="195" customFormat="1" ht="15" thickBot="1" x14ac:dyDescent="0.35">
      <c r="A92" s="521"/>
      <c r="B92" s="525"/>
      <c r="C92" s="530"/>
      <c r="D92" s="211" t="s">
        <v>455</v>
      </c>
      <c r="E92" s="193" t="str">
        <f>IFERROR(ROUND((F91/100*1+G91/100*2+H91/100*3+I91/100*4+J91/100*5),0),"")</f>
        <v/>
      </c>
      <c r="F92" s="517">
        <f>IF(E92=1,"Very Good",IF(E92=2,"Good",IF(E92=3,"Fair",IF(E92=4,"Poor",IF(E92=5,"Very Poor",0)))))</f>
        <v>0</v>
      </c>
      <c r="G92" s="518"/>
      <c r="H92" s="518"/>
      <c r="I92" s="518"/>
      <c r="J92" s="518"/>
      <c r="K92" s="518"/>
      <c r="L92" s="519"/>
      <c r="P92" s="194"/>
      <c r="Q92" s="194"/>
      <c r="R92" s="194"/>
    </row>
    <row r="93" spans="1:18" s="195" customFormat="1" ht="94.8" customHeight="1" x14ac:dyDescent="0.3">
      <c r="A93" s="521"/>
      <c r="B93" s="523" t="s">
        <v>58</v>
      </c>
      <c r="C93" s="526" t="s">
        <v>96</v>
      </c>
      <c r="D93" s="219" t="s">
        <v>270</v>
      </c>
      <c r="E93" s="216"/>
      <c r="F93" s="218"/>
      <c r="G93" s="217"/>
      <c r="H93" s="217"/>
      <c r="I93" s="217"/>
      <c r="J93" s="217"/>
      <c r="K93" s="213"/>
      <c r="L93" s="77" t="str">
        <f t="shared" ref="L93:L94" si="31">IF(K93&gt;0,"N/A",IF(SUM(F93:J93)=0,"",SUM(F93:J93)))</f>
        <v/>
      </c>
      <c r="P93" s="194"/>
      <c r="Q93" s="194"/>
      <c r="R93" s="194"/>
    </row>
    <row r="94" spans="1:18" s="195" customFormat="1" ht="22.5" customHeight="1" thickBot="1" x14ac:dyDescent="0.35">
      <c r="A94" s="521"/>
      <c r="B94" s="524"/>
      <c r="C94" s="528"/>
      <c r="D94" s="220" t="s">
        <v>407</v>
      </c>
      <c r="E94" s="216"/>
      <c r="F94" s="291"/>
      <c r="G94" s="282"/>
      <c r="H94" s="282"/>
      <c r="I94" s="282"/>
      <c r="J94" s="282"/>
      <c r="K94" s="213"/>
      <c r="L94" s="77" t="str">
        <f t="shared" si="31"/>
        <v/>
      </c>
      <c r="P94" s="194"/>
      <c r="Q94" s="194"/>
      <c r="R94" s="194"/>
    </row>
    <row r="95" spans="1:18" s="195" customFormat="1" ht="15" thickBot="1" x14ac:dyDescent="0.35">
      <c r="A95" s="521"/>
      <c r="B95" s="524"/>
      <c r="C95" s="529"/>
      <c r="D95" s="211" t="s">
        <v>98</v>
      </c>
      <c r="E95" s="191">
        <f>SUMIF(L93:L94,100,E93:E94)</f>
        <v>0</v>
      </c>
      <c r="F95" s="192" t="str">
        <f>IFERROR(IF($E95=0,(SUM(F93:F94)/COUNT($L93:$L94)),(SUMPRODUCT(F93:F94,$E93:$E94)/$E95)),"")</f>
        <v/>
      </c>
      <c r="G95" s="192" t="str">
        <f t="shared" ref="G95" si="32">IFERROR(IF($E95=0,(SUM(G93:G94)/COUNT($L93:$L94)),(SUMPRODUCT(G93:G94,$E93:$E94)/$E95)),"")</f>
        <v/>
      </c>
      <c r="H95" s="192" t="str">
        <f t="shared" ref="H95:J95" si="33">IFERROR(IF($E95=0,(SUM(H93:H94)/COUNT($L93:$L94)),(SUMPRODUCT(H93:H94,$E93:$E94)/$E95)),"")</f>
        <v/>
      </c>
      <c r="I95" s="192" t="str">
        <f t="shared" si="33"/>
        <v/>
      </c>
      <c r="J95" s="192" t="str">
        <f t="shared" si="33"/>
        <v/>
      </c>
      <c r="K95" s="367" t="str">
        <f>IFERROR((COUNT(K93:K94)/(COUNTA(L93:L94)-COUNTBLANK(L93:L94))*100),"")</f>
        <v/>
      </c>
      <c r="L95" s="249">
        <f>SUM(F95:J95)</f>
        <v>0</v>
      </c>
      <c r="P95" s="194"/>
      <c r="Q95" s="194"/>
      <c r="R95" s="194"/>
    </row>
    <row r="96" spans="1:18" s="195" customFormat="1" ht="15" thickBot="1" x14ac:dyDescent="0.35">
      <c r="A96" s="521"/>
      <c r="B96" s="525"/>
      <c r="C96" s="530"/>
      <c r="D96" s="211" t="s">
        <v>456</v>
      </c>
      <c r="E96" s="193" t="str">
        <f>IFERROR(ROUND((F95/100*1+G95/100*2+H95/100*3+I95/100*4+J95/100*5),0),"")</f>
        <v/>
      </c>
      <c r="F96" s="517">
        <f>IF(E96=1,"Very Good",IF(E96=2,"Good",IF(E96=3,"Fair",IF(E96=4,"Poor",IF(E96=5,"Very Poor",0)))))</f>
        <v>0</v>
      </c>
      <c r="G96" s="518"/>
      <c r="H96" s="518"/>
      <c r="I96" s="518"/>
      <c r="J96" s="518"/>
      <c r="K96" s="518"/>
      <c r="L96" s="519"/>
      <c r="P96" s="194"/>
      <c r="Q96" s="194"/>
      <c r="R96" s="194"/>
    </row>
    <row r="97" spans="1:18" s="195" customFormat="1" ht="59.85" customHeight="1" x14ac:dyDescent="0.3">
      <c r="A97" s="521"/>
      <c r="B97" s="523" t="s">
        <v>62</v>
      </c>
      <c r="C97" s="347" t="s">
        <v>380</v>
      </c>
      <c r="D97" s="347" t="s">
        <v>271</v>
      </c>
      <c r="E97" s="216"/>
      <c r="F97" s="215"/>
      <c r="G97" s="214"/>
      <c r="H97" s="214"/>
      <c r="I97" s="214"/>
      <c r="J97" s="214"/>
      <c r="K97" s="213"/>
      <c r="L97" s="77" t="str">
        <f t="shared" ref="L97" si="34">IF(K97&gt;0,"N/A",IF(SUM(F97:J97)=0,"",SUM(F97:J97)))</f>
        <v/>
      </c>
      <c r="P97" s="194"/>
      <c r="Q97" s="194"/>
      <c r="R97" s="194"/>
    </row>
    <row r="98" spans="1:18" s="195" customFormat="1" ht="59.85" customHeight="1" thickBot="1" x14ac:dyDescent="0.35">
      <c r="A98" s="521"/>
      <c r="B98" s="524"/>
      <c r="C98" s="387" t="s">
        <v>381</v>
      </c>
      <c r="D98" s="387" t="s">
        <v>382</v>
      </c>
      <c r="E98" s="216"/>
      <c r="F98" s="215"/>
      <c r="G98" s="214"/>
      <c r="H98" s="214"/>
      <c r="I98" s="214"/>
      <c r="J98" s="214"/>
      <c r="K98" s="213"/>
      <c r="L98" s="77" t="str">
        <f t="shared" ref="L98" si="35">IF(K98&gt;0,"N/A",IF(SUM(F98:J98)=0,"",SUM(F98:J98)))</f>
        <v/>
      </c>
      <c r="P98" s="194"/>
      <c r="Q98" s="194"/>
      <c r="R98" s="194"/>
    </row>
    <row r="99" spans="1:18" s="195" customFormat="1" ht="15" thickBot="1" x14ac:dyDescent="0.35">
      <c r="A99" s="521"/>
      <c r="B99" s="524"/>
      <c r="C99" s="529"/>
      <c r="D99" s="211" t="s">
        <v>213</v>
      </c>
      <c r="E99" s="191">
        <f>SUMIF(L97:L98,100,E97:E98)</f>
        <v>0</v>
      </c>
      <c r="F99" s="192" t="str">
        <f>IFERROR(IF($E99=0,(SUM(F97:F98)/COUNT($L97:$L98)),(SUMPRODUCT(F97:F98,$E97:$E98)/$E99)),"")</f>
        <v/>
      </c>
      <c r="G99" s="192" t="str">
        <f>IFERROR(IF($E99=0,(SUM(G97:G98)/COUNT($L97:$L98)),(SUMPRODUCT(G97:G98,$E97:$E98)/$E99)),"")</f>
        <v/>
      </c>
      <c r="H99" s="192" t="str">
        <f>IFERROR(IF($E99=0,(SUM(H97:H98)/COUNT($L97:$L98)),(SUMPRODUCT(H97:H98,$E97:$E98)/$E99)),"")</f>
        <v/>
      </c>
      <c r="I99" s="192" t="str">
        <f>IFERROR(IF($E99=0,(SUM(I97:I98)/COUNT($L97:$L98)),(SUMPRODUCT(I97:I98,$E97:$E98)/$E99)),"")</f>
        <v/>
      </c>
      <c r="J99" s="192" t="str">
        <f>IFERROR(IF($E99=0,(SUM(J97:J98)/COUNT($L97:$L98)),(SUMPRODUCT(J97:J98,$E97:$E98)/$E99)),"")</f>
        <v/>
      </c>
      <c r="K99" s="367" t="str">
        <f>IFERROR((COUNT(K97:K98)/(COUNTA(L97:L98)-COUNTBLANK(L97:L98))*100),"")</f>
        <v/>
      </c>
      <c r="L99" s="249">
        <f>SUM(F99:J99)</f>
        <v>0</v>
      </c>
      <c r="P99" s="194"/>
      <c r="Q99" s="194"/>
      <c r="R99" s="194"/>
    </row>
    <row r="100" spans="1:18" s="195" customFormat="1" ht="15" thickBot="1" x14ac:dyDescent="0.35">
      <c r="A100" s="522"/>
      <c r="B100" s="525"/>
      <c r="C100" s="530"/>
      <c r="D100" s="211" t="s">
        <v>457</v>
      </c>
      <c r="E100" s="193" t="str">
        <f>IFERROR(ROUND((F99/100*1+G99/100*2+H99/100*3+I99/100*4+J99/100*5),0),"")</f>
        <v/>
      </c>
      <c r="F100" s="517">
        <f>IF(E100=1,"Very Good",IF(E100=2,"Good",IF(E100=3,"Fair",IF(E100=4,"Poor",IF(E100=5,"Very Poor",0)))))</f>
        <v>0</v>
      </c>
      <c r="G100" s="518"/>
      <c r="H100" s="518"/>
      <c r="I100" s="518"/>
      <c r="J100" s="518"/>
      <c r="K100" s="518"/>
      <c r="L100" s="519"/>
      <c r="P100" s="194"/>
      <c r="Q100" s="194"/>
      <c r="R100" s="194"/>
    </row>
    <row r="101" spans="1:18" s="195" customFormat="1" ht="45.45" customHeight="1" x14ac:dyDescent="0.3">
      <c r="A101" s="520" t="s">
        <v>272</v>
      </c>
      <c r="B101" s="523" t="s">
        <v>57</v>
      </c>
      <c r="C101" s="526" t="s">
        <v>361</v>
      </c>
      <c r="D101" s="223" t="s">
        <v>240</v>
      </c>
      <c r="E101" s="216"/>
      <c r="F101" s="222"/>
      <c r="G101" s="221"/>
      <c r="H101" s="221"/>
      <c r="I101" s="221"/>
      <c r="J101" s="221"/>
      <c r="K101" s="213"/>
      <c r="L101" s="77" t="str">
        <f t="shared" ref="L101:L103" si="36">IF(K101&gt;0,"N/A",IF(SUM(F101:J101)=0,"",SUM(F101:J101)))</f>
        <v/>
      </c>
      <c r="P101" s="194"/>
      <c r="Q101" s="194"/>
      <c r="R101" s="194"/>
    </row>
    <row r="102" spans="1:18" s="195" customFormat="1" ht="45.45" customHeight="1" x14ac:dyDescent="0.3">
      <c r="A102" s="521"/>
      <c r="B102" s="524"/>
      <c r="C102" s="527"/>
      <c r="D102" s="220" t="s">
        <v>242</v>
      </c>
      <c r="E102" s="216"/>
      <c r="F102" s="291"/>
      <c r="G102" s="282"/>
      <c r="H102" s="282"/>
      <c r="I102" s="282"/>
      <c r="J102" s="282"/>
      <c r="K102" s="213"/>
      <c r="L102" s="77" t="str">
        <f t="shared" si="36"/>
        <v/>
      </c>
      <c r="P102" s="194"/>
      <c r="Q102" s="194"/>
      <c r="R102" s="194"/>
    </row>
    <row r="103" spans="1:18" s="195" customFormat="1" ht="51" customHeight="1" thickBot="1" x14ac:dyDescent="0.35">
      <c r="A103" s="521"/>
      <c r="B103" s="524"/>
      <c r="C103" s="528"/>
      <c r="D103" s="220" t="s">
        <v>273</v>
      </c>
      <c r="E103" s="216"/>
      <c r="F103" s="218"/>
      <c r="G103" s="217"/>
      <c r="H103" s="217"/>
      <c r="I103" s="217"/>
      <c r="J103" s="217"/>
      <c r="K103" s="213"/>
      <c r="L103" s="77" t="str">
        <f t="shared" si="36"/>
        <v/>
      </c>
      <c r="P103" s="194"/>
      <c r="Q103" s="194"/>
      <c r="R103" s="194"/>
    </row>
    <row r="104" spans="1:18" s="195" customFormat="1" ht="15" thickBot="1" x14ac:dyDescent="0.35">
      <c r="A104" s="521"/>
      <c r="B104" s="524"/>
      <c r="C104" s="529"/>
      <c r="D104" s="211" t="s">
        <v>95</v>
      </c>
      <c r="E104" s="191">
        <f>SUMIF(L101:L103,100,E101:E103)</f>
        <v>0</v>
      </c>
      <c r="F104" s="192" t="str">
        <f>IFERROR(IF($E104=0,(SUM(F101:F103)/COUNT($L101:$L103)),(SUMPRODUCT(F101:F103,$E101:$E103)/$E104)),"")</f>
        <v/>
      </c>
      <c r="G104" s="192" t="str">
        <f>IFERROR(IF($E104=0,(SUM(G101:G103)/COUNT($L101:$L103)),(SUMPRODUCT(G101:G103,$E101:$E103)/$E104)),"")</f>
        <v/>
      </c>
      <c r="H104" s="192" t="str">
        <f>IFERROR(IF($E104=0,(SUM(H101:H103)/COUNT($L101:$L103)),(SUMPRODUCT(H101:H103,$E101:$E103)/$E104)),"")</f>
        <v/>
      </c>
      <c r="I104" s="192" t="str">
        <f>IFERROR(IF($E104=0,(SUM(I101:I103)/COUNT($L101:$L103)),(SUMPRODUCT(I101:I103,$E101:$E103)/$E104)),"")</f>
        <v/>
      </c>
      <c r="J104" s="192" t="str">
        <f>IFERROR(IF($E104=0,(SUM(J101:J103)/COUNT($L101:$L103)),(SUMPRODUCT(J101:J103,$E101:$E103)/$E104)),"")</f>
        <v/>
      </c>
      <c r="K104" s="367" t="str">
        <f>IFERROR((COUNT(K101:K103)/(COUNTA(L101:L103)-COUNTBLANK(L101:L103))*100),"")</f>
        <v/>
      </c>
      <c r="L104" s="249">
        <f>SUM(F104:J104)</f>
        <v>0</v>
      </c>
      <c r="P104" s="194"/>
      <c r="Q104" s="194"/>
      <c r="R104" s="194"/>
    </row>
    <row r="105" spans="1:18" s="195" customFormat="1" ht="15" thickBot="1" x14ac:dyDescent="0.35">
      <c r="A105" s="521"/>
      <c r="B105" s="525"/>
      <c r="C105" s="530"/>
      <c r="D105" s="211" t="s">
        <v>455</v>
      </c>
      <c r="E105" s="193" t="str">
        <f>IFERROR(ROUND((F104/100*1+G104/100*2+H104/100*3+I104/100*4+J104/100*5),0),"")</f>
        <v/>
      </c>
      <c r="F105" s="517">
        <f>IF(E105=1,"Very Good",IF(E105=2,"Good",IF(E105=3,"Fair",IF(E105=4,"Poor",IF(E105=5,"Very Poor",0)))))</f>
        <v>0</v>
      </c>
      <c r="G105" s="518"/>
      <c r="H105" s="518"/>
      <c r="I105" s="518"/>
      <c r="J105" s="518"/>
      <c r="K105" s="518"/>
      <c r="L105" s="519"/>
      <c r="P105" s="194"/>
      <c r="Q105" s="194"/>
      <c r="R105" s="194"/>
    </row>
    <row r="106" spans="1:18" s="195" customFormat="1" ht="63.9" customHeight="1" x14ac:dyDescent="0.3">
      <c r="A106" s="521"/>
      <c r="B106" s="523" t="s">
        <v>58</v>
      </c>
      <c r="C106" s="526" t="s">
        <v>96</v>
      </c>
      <c r="D106" s="219" t="s">
        <v>260</v>
      </c>
      <c r="E106" s="216"/>
      <c r="F106" s="218"/>
      <c r="G106" s="217"/>
      <c r="H106" s="217"/>
      <c r="I106" s="217"/>
      <c r="J106" s="217"/>
      <c r="K106" s="213"/>
      <c r="L106" s="77" t="str">
        <f t="shared" ref="L106:L107" si="37">IF(K106&gt;0,"N/A",IF(SUM(F106:J106)=0,"",SUM(F106:J106)))</f>
        <v/>
      </c>
      <c r="P106" s="194"/>
      <c r="Q106" s="194"/>
      <c r="R106" s="194"/>
    </row>
    <row r="107" spans="1:18" s="195" customFormat="1" ht="63.9" customHeight="1" thickBot="1" x14ac:dyDescent="0.35">
      <c r="A107" s="521"/>
      <c r="B107" s="524"/>
      <c r="C107" s="528"/>
      <c r="D107" s="229" t="s">
        <v>261</v>
      </c>
      <c r="E107" s="216"/>
      <c r="F107" s="218"/>
      <c r="G107" s="217"/>
      <c r="H107" s="217"/>
      <c r="I107" s="217"/>
      <c r="J107" s="217"/>
      <c r="K107" s="213"/>
      <c r="L107" s="77" t="str">
        <f t="shared" si="37"/>
        <v/>
      </c>
      <c r="P107" s="194"/>
      <c r="Q107" s="194"/>
      <c r="R107" s="194"/>
    </row>
    <row r="108" spans="1:18" s="195" customFormat="1" ht="15" thickBot="1" x14ac:dyDescent="0.35">
      <c r="A108" s="521"/>
      <c r="B108" s="524"/>
      <c r="C108" s="529"/>
      <c r="D108" s="211" t="s">
        <v>98</v>
      </c>
      <c r="E108" s="191">
        <f>SUMIF(L106:L107,100,E106:E107)</f>
        <v>0</v>
      </c>
      <c r="F108" s="192" t="str">
        <f>IFERROR(IF($E108=0,(SUM(F106:F107)/COUNT($L106:$L107)),(SUMPRODUCT(F106:F107,$E106:$E107)/$E108)),"")</f>
        <v/>
      </c>
      <c r="G108" s="192" t="str">
        <f>IFERROR(IF($E108=0,(SUM(G106:G107)/COUNT($L106:$L107)),(SUMPRODUCT(G106:G107,$E106:$E107)/$E108)),"")</f>
        <v/>
      </c>
      <c r="H108" s="192" t="str">
        <f>IFERROR(IF($E108=0,(SUM(H106:H107)/COUNT($L106:$L107)),(SUMPRODUCT(H106:H107,$E106:$E107)/$E108)),"")</f>
        <v/>
      </c>
      <c r="I108" s="192" t="str">
        <f>IFERROR(IF($E108=0,(SUM(I106:I107)/COUNT($L106:$L107)),(SUMPRODUCT(I106:I107,$E106:$E107)/$E108)),"")</f>
        <v/>
      </c>
      <c r="J108" s="192" t="str">
        <f>IFERROR(IF($E108=0,(SUM(J106:J107)/COUNT($L106:$L107)),(SUMPRODUCT(J106:J107,$E106:$E107)/$E108)),"")</f>
        <v/>
      </c>
      <c r="K108" s="367" t="str">
        <f>IFERROR((COUNT(K106:K107)/(COUNTA(L106:L107)-COUNTBLANK(L106:L107))*100),"")</f>
        <v/>
      </c>
      <c r="L108" s="249">
        <f>SUM(F108:J108)</f>
        <v>0</v>
      </c>
      <c r="P108" s="194"/>
      <c r="Q108" s="194"/>
      <c r="R108" s="194"/>
    </row>
    <row r="109" spans="1:18" s="195" customFormat="1" ht="15" thickBot="1" x14ac:dyDescent="0.35">
      <c r="A109" s="521"/>
      <c r="B109" s="525"/>
      <c r="C109" s="530"/>
      <c r="D109" s="211" t="s">
        <v>456</v>
      </c>
      <c r="E109" s="193" t="str">
        <f>IFERROR(ROUND((F108/100*1+G108/100*2+H108/100*3+I108/100*4+J108/100*5),0),"")</f>
        <v/>
      </c>
      <c r="F109" s="517">
        <f>IF(E109=1,"Very Good",IF(E109=2,"Good",IF(E109=3,"Fair",IF(E109=4,"Poor",IF(E109=5,"Very Poor",0)))))</f>
        <v>0</v>
      </c>
      <c r="G109" s="518"/>
      <c r="H109" s="518"/>
      <c r="I109" s="518"/>
      <c r="J109" s="518"/>
      <c r="K109" s="518"/>
      <c r="L109" s="519"/>
      <c r="P109" s="194"/>
      <c r="Q109" s="194"/>
      <c r="R109" s="194"/>
    </row>
    <row r="110" spans="1:18" s="195" customFormat="1" ht="59.85" customHeight="1" x14ac:dyDescent="0.3">
      <c r="A110" s="521"/>
      <c r="B110" s="523" t="s">
        <v>62</v>
      </c>
      <c r="C110" s="526" t="s">
        <v>409</v>
      </c>
      <c r="D110" s="347" t="s">
        <v>382</v>
      </c>
      <c r="E110" s="216"/>
      <c r="F110" s="215"/>
      <c r="G110" s="214"/>
      <c r="H110" s="214"/>
      <c r="I110" s="214"/>
      <c r="J110" s="214"/>
      <c r="K110" s="213"/>
      <c r="L110" s="77" t="str">
        <f t="shared" ref="L110:L111" si="38">IF(K110&gt;0,"N/A",IF(SUM(F110:J110)=0,"",SUM(F110:J110)))</f>
        <v/>
      </c>
      <c r="P110" s="194"/>
      <c r="Q110" s="194"/>
      <c r="R110" s="194"/>
    </row>
    <row r="111" spans="1:18" s="195" customFormat="1" ht="22.5" customHeight="1" thickBot="1" x14ac:dyDescent="0.35">
      <c r="A111" s="521"/>
      <c r="B111" s="524"/>
      <c r="C111" s="528"/>
      <c r="D111" s="220" t="s">
        <v>407</v>
      </c>
      <c r="E111" s="216"/>
      <c r="F111" s="291"/>
      <c r="G111" s="282"/>
      <c r="H111" s="282"/>
      <c r="I111" s="282"/>
      <c r="J111" s="282"/>
      <c r="K111" s="213"/>
      <c r="L111" s="77" t="str">
        <f t="shared" si="38"/>
        <v/>
      </c>
      <c r="P111" s="194"/>
      <c r="Q111" s="194"/>
      <c r="R111" s="194"/>
    </row>
    <row r="112" spans="1:18" s="195" customFormat="1" ht="15" thickBot="1" x14ac:dyDescent="0.35">
      <c r="A112" s="521"/>
      <c r="B112" s="524"/>
      <c r="C112" s="529"/>
      <c r="D112" s="211" t="s">
        <v>213</v>
      </c>
      <c r="E112" s="191">
        <f>SUMIF(L110:L111,100,E110:E111)</f>
        <v>0</v>
      </c>
      <c r="F112" s="192" t="str">
        <f>IFERROR(IF($E112=0,(SUM(F110:F111)/COUNT($L110:$L111)),(SUMPRODUCT(F110:F111,$E110:$E111)/$E112)),"")</f>
        <v/>
      </c>
      <c r="G112" s="192" t="str">
        <f>IFERROR(IF($E112=0,(SUM(G110:G111)/COUNT($L110:$L111)),(SUMPRODUCT(G110:G111,$E110:$E111)/$E112)),"")</f>
        <v/>
      </c>
      <c r="H112" s="192" t="str">
        <f t="shared" ref="H112" si="39">IFERROR(IF($E112=0,(SUM(H110:H111)/COUNT($L110:$L111)),(SUMPRODUCT(H110:H111,$E110:$E111)/$E112)),"")</f>
        <v/>
      </c>
      <c r="I112" s="192" t="str">
        <f t="shared" ref="I112:J112" si="40">IFERROR(IF($E112=0,(SUM(I110:I111)/COUNT($L110:$L111)),(SUMPRODUCT(I110:I111,$E110:$E111)/$E112)),"")</f>
        <v/>
      </c>
      <c r="J112" s="192" t="str">
        <f t="shared" si="40"/>
        <v/>
      </c>
      <c r="K112" s="367" t="str">
        <f>IFERROR((COUNT(K110:K111)/(COUNTA(L110:L111)-COUNTBLANK(L110:L111))*100),"")</f>
        <v/>
      </c>
      <c r="L112" s="249">
        <f>SUM(F112:J112)</f>
        <v>0</v>
      </c>
      <c r="P112" s="194"/>
      <c r="Q112" s="194"/>
      <c r="R112" s="194"/>
    </row>
    <row r="113" spans="1:18" s="195" customFormat="1" ht="15" thickBot="1" x14ac:dyDescent="0.35">
      <c r="A113" s="522"/>
      <c r="B113" s="525"/>
      <c r="C113" s="530"/>
      <c r="D113" s="211" t="s">
        <v>457</v>
      </c>
      <c r="E113" s="193" t="str">
        <f>IFERROR(ROUND((F112/100*1+G112/100*2+H112/100*3+I112/100*4+J112/100*5),0),"")</f>
        <v/>
      </c>
      <c r="F113" s="517">
        <f>IF(E113=1,"Very Good",IF(E113=2,"Good",IF(E113=3,"Fair",IF(E113=4,"Poor",IF(E113=5,"Very Poor",0)))))</f>
        <v>0</v>
      </c>
      <c r="G113" s="518"/>
      <c r="H113" s="518"/>
      <c r="I113" s="518"/>
      <c r="J113" s="518"/>
      <c r="K113" s="518"/>
      <c r="L113" s="519"/>
      <c r="P113" s="194"/>
      <c r="Q113" s="194"/>
      <c r="R113" s="194"/>
    </row>
    <row r="114" spans="1:18" s="195" customFormat="1" ht="49.95" customHeight="1" x14ac:dyDescent="0.3">
      <c r="A114" s="520" t="s">
        <v>274</v>
      </c>
      <c r="B114" s="523" t="s">
        <v>57</v>
      </c>
      <c r="C114" s="526" t="s">
        <v>361</v>
      </c>
      <c r="D114" s="223" t="s">
        <v>268</v>
      </c>
      <c r="E114" s="216"/>
      <c r="F114" s="222"/>
      <c r="G114" s="221"/>
      <c r="H114" s="221"/>
      <c r="I114" s="221"/>
      <c r="J114" s="221"/>
      <c r="K114" s="213"/>
      <c r="L114" s="77" t="str">
        <f t="shared" ref="L114:L115" si="41">IF(K114&gt;0,"N/A",IF(SUM(F114:J114)=0,"",SUM(F114:J114)))</f>
        <v/>
      </c>
      <c r="P114" s="194"/>
      <c r="Q114" s="194"/>
      <c r="R114" s="194"/>
    </row>
    <row r="115" spans="1:18" s="195" customFormat="1" ht="91.2" customHeight="1" thickBot="1" x14ac:dyDescent="0.35">
      <c r="A115" s="521"/>
      <c r="B115" s="524"/>
      <c r="C115" s="528"/>
      <c r="D115" s="220" t="s">
        <v>242</v>
      </c>
      <c r="E115" s="216"/>
      <c r="F115" s="218"/>
      <c r="G115" s="217"/>
      <c r="H115" s="217"/>
      <c r="I115" s="217"/>
      <c r="J115" s="217"/>
      <c r="K115" s="213"/>
      <c r="L115" s="77" t="str">
        <f t="shared" si="41"/>
        <v/>
      </c>
      <c r="P115" s="194"/>
      <c r="Q115" s="194"/>
      <c r="R115" s="194"/>
    </row>
    <row r="116" spans="1:18" s="195" customFormat="1" ht="15" thickBot="1" x14ac:dyDescent="0.35">
      <c r="A116" s="521"/>
      <c r="B116" s="524"/>
      <c r="C116" s="529"/>
      <c r="D116" s="211" t="s">
        <v>95</v>
      </c>
      <c r="E116" s="191">
        <f>SUMIF(L114:L115,100,E114:E115)</f>
        <v>0</v>
      </c>
      <c r="F116" s="192" t="str">
        <f>IFERROR(IF($E116=0,(SUM(F114:F115)/COUNT($L114:$L115)),(SUMPRODUCT(F114:F115,$E114:$E115)/$E116)),"")</f>
        <v/>
      </c>
      <c r="G116" s="192" t="str">
        <f>IFERROR(IF($E116=0,(SUM(G114:G115)/COUNT($L114:$L115)),(SUMPRODUCT(G114:G115,$E114:$E115)/$E116)),"")</f>
        <v/>
      </c>
      <c r="H116" s="192" t="str">
        <f>IFERROR(IF($E116=0,(SUM(H114:H115)/COUNT($L114:$L115)),(SUMPRODUCT(H114:H115,$E114:$E115)/$E116)),"")</f>
        <v/>
      </c>
      <c r="I116" s="192" t="str">
        <f>IFERROR(IF($E116=0,(SUM(I114:I115)/COUNT($L114:$L115)),(SUMPRODUCT(I114:I115,$E114:$E115)/$E116)),"")</f>
        <v/>
      </c>
      <c r="J116" s="192" t="str">
        <f>IFERROR(IF($E116=0,(SUM(J114:J115)/COUNT($L114:$L115)),(SUMPRODUCT(J114:J115,$E114:$E115)/$E116)),"")</f>
        <v/>
      </c>
      <c r="K116" s="367" t="str">
        <f>IFERROR((COUNT(K114:K115)/(COUNTA(L114:L115)-COUNTBLANK(L114:L115))*100),"")</f>
        <v/>
      </c>
      <c r="L116" s="249">
        <f>SUM(F116:J116)</f>
        <v>0</v>
      </c>
      <c r="P116" s="194"/>
      <c r="Q116" s="194"/>
      <c r="R116" s="194"/>
    </row>
    <row r="117" spans="1:18" s="195" customFormat="1" ht="15" thickBot="1" x14ac:dyDescent="0.35">
      <c r="A117" s="521"/>
      <c r="B117" s="525"/>
      <c r="C117" s="530"/>
      <c r="D117" s="211" t="s">
        <v>455</v>
      </c>
      <c r="E117" s="193" t="str">
        <f>IFERROR(ROUND((F116/100*1+G116/100*2+H116/100*3+I116/100*4+J116/100*5),0),"")</f>
        <v/>
      </c>
      <c r="F117" s="517">
        <f>IF(E117=1,"Very Good",IF(E117=2,"Good",IF(E117=3,"Fair",IF(E117=4,"Poor",IF(E117=5,"Very Poor",0)))))</f>
        <v>0</v>
      </c>
      <c r="G117" s="518"/>
      <c r="H117" s="518"/>
      <c r="I117" s="518"/>
      <c r="J117" s="518"/>
      <c r="K117" s="518"/>
      <c r="L117" s="519"/>
      <c r="P117" s="194"/>
      <c r="Q117" s="194"/>
      <c r="R117" s="194"/>
    </row>
    <row r="118" spans="1:18" ht="59.85" customHeight="1" x14ac:dyDescent="0.3">
      <c r="A118" s="521"/>
      <c r="B118" s="523" t="s">
        <v>62</v>
      </c>
      <c r="C118" s="347" t="s">
        <v>380</v>
      </c>
      <c r="D118" s="347" t="s">
        <v>275</v>
      </c>
      <c r="E118" s="216"/>
      <c r="F118" s="215"/>
      <c r="G118" s="214"/>
      <c r="H118" s="214"/>
      <c r="I118" s="214"/>
      <c r="J118" s="214"/>
      <c r="K118" s="213"/>
      <c r="L118" s="77" t="str">
        <f t="shared" ref="L118" si="42">IF(K118&gt;0,"N/A",IF(SUM(F118:J118)=0,"",SUM(F118:J118)))</f>
        <v/>
      </c>
    </row>
    <row r="119" spans="1:18" ht="59.85" customHeight="1" thickBot="1" x14ac:dyDescent="0.35">
      <c r="A119" s="521"/>
      <c r="B119" s="524"/>
      <c r="C119" s="387" t="s">
        <v>381</v>
      </c>
      <c r="D119" s="387" t="s">
        <v>382</v>
      </c>
      <c r="E119" s="216"/>
      <c r="F119" s="215"/>
      <c r="G119" s="214"/>
      <c r="H119" s="214"/>
      <c r="I119" s="214"/>
      <c r="J119" s="214"/>
      <c r="K119" s="213"/>
      <c r="L119" s="77" t="str">
        <f t="shared" ref="L119" si="43">IF(K119&gt;0,"N/A",IF(SUM(F119:J119)=0,"",SUM(F119:J119)))</f>
        <v/>
      </c>
    </row>
    <row r="120" spans="1:18" ht="15" thickBot="1" x14ac:dyDescent="0.35">
      <c r="A120" s="521"/>
      <c r="B120" s="524"/>
      <c r="C120" s="529"/>
      <c r="D120" s="211" t="s">
        <v>213</v>
      </c>
      <c r="E120" s="191">
        <f>SUMIF(L118:L119,100,E118:E119)</f>
        <v>0</v>
      </c>
      <c r="F120" s="192" t="str">
        <f>IFERROR(IF($E120=0,(SUM(F118:F119)/COUNT($L118:$L119)),(SUMPRODUCT(F118:F119,$E118:$E119)/$E120)),"")</f>
        <v/>
      </c>
      <c r="G120" s="192" t="str">
        <f t="shared" ref="G120" si="44">IFERROR(IF($E120=0,(SUM(G118:G119)/COUNT($L118:$L119)),(SUMPRODUCT(G118:G119,$E118:$E119)/$E120)),"")</f>
        <v/>
      </c>
      <c r="H120" s="192" t="str">
        <f>IFERROR(IF($E120=0,(SUM(H118:H119)/COUNT($L118:$L119)),(SUMPRODUCT(H118:H119,$E118:$E119)/$E120)),"")</f>
        <v/>
      </c>
      <c r="I120" s="192" t="str">
        <f>IFERROR(IF($E120=0,(SUM(I118:I119)/COUNT($L118:$L119)),(SUMPRODUCT(I118:I119,$E118:$E119)/$E120)),"")</f>
        <v/>
      </c>
      <c r="J120" s="192" t="str">
        <f>IFERROR(IF($E120=0,(SUM(J118:J119)/COUNT($L118:$L119)),(SUMPRODUCT(J118:J119,$E118:$E119)/$E120)),"")</f>
        <v/>
      </c>
      <c r="K120" s="367" t="str">
        <f>IFERROR((COUNT(K118:K119)/(COUNTA(L118:L119)-COUNTBLANK(L118:L119))*100),"")</f>
        <v/>
      </c>
      <c r="L120" s="249">
        <f>SUM(F120:J120)</f>
        <v>0</v>
      </c>
    </row>
    <row r="121" spans="1:18" ht="15.6" customHeight="1" thickBot="1" x14ac:dyDescent="0.35">
      <c r="A121" s="522"/>
      <c r="B121" s="525"/>
      <c r="C121" s="530"/>
      <c r="D121" s="211" t="s">
        <v>457</v>
      </c>
      <c r="E121" s="193" t="str">
        <f>IFERROR(ROUND((F120/100*1+G120/100*2+H120/100*3+I120/100*4+J120/100*5),0),"")</f>
        <v/>
      </c>
      <c r="F121" s="517">
        <f>IF(E121=1,"Very Good",IF(E121=2,"Good",IF(E121=3,"Fair",IF(E121=4,"Poor",IF(E121=5,"Very Poor",0)))))</f>
        <v>0</v>
      </c>
      <c r="G121" s="518"/>
      <c r="H121" s="518"/>
      <c r="I121" s="518"/>
      <c r="J121" s="518"/>
      <c r="K121" s="518"/>
      <c r="L121" s="519"/>
      <c r="M121" s="194"/>
    </row>
    <row r="122" spans="1:18" ht="15.6" customHeight="1" thickBot="1" x14ac:dyDescent="0.35">
      <c r="A122" s="505" t="s">
        <v>230</v>
      </c>
      <c r="B122" s="506"/>
      <c r="C122" s="506"/>
      <c r="D122" s="507"/>
      <c r="E122" s="369" t="str">
        <f>IFERROR(ROUND(((F122/100*COUNT($L3:$L13,$L16:$L17,$L20:$L22,$L26:$L28,$L30:$L31,$L35,$L37:$L38,$L41:$L48,$L51:$L52,$L55:$L57,$L60:$L62,$L65:$L67,$L70:$L71,$L74:$L77,$L80:$L81,$L84:$L85,$L88:$L90,$L93:$L94,$L97:$L98,$L101:$L103,$L106:$L107,$L110:$L111,$L114:$L115,$L118:$L119))*1+(G122/100*COUNT($L3:$L13,$L16:$L17,$L20:$L22,$L26:$L28,$L30:$L31,$L35,$L37:$L38,$L41:$L48,$L51:$L52,$L55:$L57,$L60:$L62,$L65:$L67,$L70:$L71,$L74:$L77,$L80:$L81,$L84:$L85,$L88:$L90,$L93:$L94,$L97:$L98,$L101:$L103,$L106:$L107,$L110:$L111,$L114:$L115,$L118:$L119))*2+(H122/100*COUNT($L3:$L13,$L16:$L17,$L20:$L22,$L26:$L28,$L30:$L31,$L35,$L37:$L38,$L41:$L48,$L51:$L52,$L55:$L57,$L60:$L62,$L65:$L67,$L70:$L71,$L74:$L77,$L80:$L81,$L84:$L85,$L88:$L90,$L93:$L94,$L97:$L98,$L101:$L103,$L106:$L107,$L110:$L111,$L114:$L115,$L118:$L119))*3+(I122/100*COUNT($L3:$L13,$L16:$L17,$L20:$L22,$L26:$L28,$L30:$L31,$L35,$L37:$L38,$L41:$L48,$L51:$L52,$L55:$L57,$L60:$L62,$L65:$L67,$L70:$L71,$L74:$L77,$L80:$L81,$L84:$L85,$L88:$L90,$L93:$L94,$L97:$L98,$L101:$L103,$L106:$L107,$L110:$L111,$L114:$L115,$L118:$L119))*4+(J122/100*COUNT($L3:$L13,$L16:$L17,$L20:$L22,$L26:$L28,$L30:$L31,$L35,$L37:$L38,$L41:$L48,$L51:$L52,$L55:$L57,$L60:$L62,$L65:$L67,$L70:$L71,$L74:$L77,$L80:$L81,$L84:$L85,$L88:$L90,$L93:$L94,$L97:$L98,$L101:$L103,$L106:$L107,$L110:$L111,$L114:$L115,$L118:$L119))*5)/COUNT($L3:$L13,$L16:$L17,$L20:$L22,$L26:$L28,$L30:$L31,$L35,$L37:$L38,$L41:$L48,$L51:$L52,$L55:$L57,$L60:$L62,$L65:$L67,$L70:$L71,$L74:$L77,$L80:$L81,$L84:$L85,$L88:$L90,$L93:$L94,$L97:$L98,$L101:$L103,$L106:$L107,$L110:$L111,$L114:$L115,$L118:$L119),0),"")</f>
        <v/>
      </c>
      <c r="F122" s="192" t="str">
        <f>IFERROR(SUM(F3:F13,F16:F17,F20:F22,F26:F28,F30:F31,F35,F37:F38,F41:F48,F51:F52,F55:F57,F60:F62,F65:F67,F70:F71,F74:F77,F80:F81,F84:F85,F88:F90,F93:F94,F97:F98,F101:F103,F106:F107,F110:F111,F114:F115,F118:F119)/COUNT($L3:$L13,$L16:$L17,$L20:$L22,$L26:$L28,$L30:$L31,$L35,$L37:$L38,$L41:$L48,$L51:$L52,$L55:$L57,$L60:$L62,$L65:$L67,$L70:$L71,$L74:$L77,$L80:$L81,$L84:$L85,$L88:$L90,$L93:$L94,$L97:$L98,$L101:$L103,$L106:$L107,$L110:$L111,$L114:$L115,$L118:$L119),"")</f>
        <v/>
      </c>
      <c r="G122" s="192" t="str">
        <f t="shared" ref="G122:J122" si="45">IFERROR(SUM(G3:G13,G16:G17,G20:G22,G26:G28,G30:G31,G35,G37:G38,G41:G48,G51:G52,G55:G57,G60:G62,G65:G67,G70:G71,G74:G77,G80:G81,G84:G85,G88:G90,G93:G94,G97:G98,G101:G103,G106:G107,G110:G111,G114:G115,G118:G119)/COUNT($L3:$L13,$L16:$L17,$L20:$L22,$L26:$L28,$L30:$L31,$L35,$L37:$L38,$L41:$L48,$L51:$L52,$L55:$L57,$L60:$L62,$L65:$L67,$L70:$L71,$L74:$L77,$L80:$L81,$L84:$L85,$L88:$L90,$L93:$L94,$L97:$L98,$L101:$L103,$L106:$L107,$L110:$L111,$L114:$L115,$L118:$L119),"")</f>
        <v/>
      </c>
      <c r="H122" s="192" t="str">
        <f t="shared" si="45"/>
        <v/>
      </c>
      <c r="I122" s="192" t="str">
        <f t="shared" si="45"/>
        <v/>
      </c>
      <c r="J122" s="192" t="str">
        <f t="shared" si="45"/>
        <v/>
      </c>
      <c r="K122" s="413">
        <f>IFERROR((COUNT(K3:K13,K16:K17,K20:K22,K26:K28,K30:K31,K35,K37:K38,K41:K48,K51:K52,K55:K57,K60:K62,K65:K67,K70:K71,K74:K77,K80:K81,K84:K85,K88:K90,K93:K94,K97:K98,K101:K103,K106:K107,K110:K111,K114:K115,K118:K119)/(COUNTA($L3:$L13,$L16:$L17,$L20:$L22,$L26:$L28,$L30:$L31,$L35,$L37:$L38,$L41:$L48,$L51:$L52,$L55:$L57,$L60:$L62,$L65:$L67,$L70:$L71,$L74:$L77,$L80:$L81,$L84:$L85,$L88:$L90,$L93:$L94,$L97:$L98,$L101:$L103,$L106:$L107,$L110:$L111,$L114:$L115,$L118:$L119)-COUNTBLANK($L3:$L13)-COUNTBLANK($L16:$L17)-COUNTBLANK($L20:$L22)-COUNTBLANK($L26:$L28)-COUNTBLANK($L30:$L31)-COUNTBLANK($L35)-COUNTBLANK($L37:$L38)-COUNTBLANK($L41:$L48)-COUNTBLANK($L51:$L52)-COUNTBLANK($L55:$L57)-COUNTBLANK($L60:$L62)-COUNTBLANK($L70:$L71)-COUNTBLANK($L74:$L77)-COUNTBLANK($L80:$L81)-COUNTBLANK($L84:$L85)-COUNTBLANK($L88:$L90)-COUNTBLANK($L93:$L94)-COUNTBLANK($L97:$L98)-COUNTBLANK($L101:$L103)-COUNTBLANK($L106:$L107)-COUNTBLANK($L110:$L111)-COUNTBLANK($L114:$L115)-COUNTBLANK($L118:$L119))*100),"")</f>
        <v>0</v>
      </c>
      <c r="L122" s="249">
        <f>SUM(F122:J122)</f>
        <v>0</v>
      </c>
      <c r="M122" s="194"/>
      <c r="N122" s="194"/>
      <c r="O122" s="194"/>
    </row>
    <row r="123" spans="1:18" ht="15.6" customHeight="1" thickBot="1" x14ac:dyDescent="0.35">
      <c r="A123" s="508"/>
      <c r="B123" s="509"/>
      <c r="C123" s="509"/>
      <c r="D123" s="510"/>
      <c r="E123" s="511">
        <f>IF(E122=1,"Very Good",IF(E122=2,"Good",IF(E122=3,"Fair",IF(E122=4,"Poor",IF(E122=5,"Very Poor",0)))))</f>
        <v>0</v>
      </c>
      <c r="F123" s="512"/>
      <c r="G123" s="512"/>
      <c r="H123" s="512"/>
      <c r="I123" s="512"/>
      <c r="J123" s="512"/>
      <c r="K123" s="512"/>
      <c r="L123" s="513"/>
      <c r="M123" s="194"/>
      <c r="N123" s="194"/>
      <c r="O123" s="194"/>
    </row>
    <row r="124" spans="1:18" ht="15.6" customHeight="1" x14ac:dyDescent="0.3">
      <c r="A124" s="292"/>
      <c r="B124" s="292"/>
      <c r="C124" s="292"/>
      <c r="D124" s="292"/>
      <c r="E124" s="370"/>
      <c r="F124" s="371"/>
      <c r="G124" s="371"/>
      <c r="H124" s="371"/>
      <c r="I124" s="371"/>
      <c r="J124" s="371"/>
      <c r="K124" s="372"/>
      <c r="L124" s="371"/>
      <c r="M124" s="194"/>
    </row>
    <row r="125" spans="1:18" ht="30" customHeight="1" x14ac:dyDescent="0.3">
      <c r="A125" s="209" t="s">
        <v>109</v>
      </c>
      <c r="B125" s="514" t="s">
        <v>412</v>
      </c>
      <c r="C125" s="514"/>
      <c r="D125" s="514"/>
      <c r="E125" s="514"/>
      <c r="F125" s="514"/>
      <c r="G125" s="514"/>
      <c r="H125" s="514"/>
      <c r="I125" s="514"/>
      <c r="J125" s="514"/>
      <c r="K125" s="514"/>
      <c r="L125" s="374"/>
    </row>
    <row r="126" spans="1:18" ht="45.45" customHeight="1" x14ac:dyDescent="0.3">
      <c r="A126" s="208" t="s">
        <v>65</v>
      </c>
      <c r="B126" s="514" t="s">
        <v>110</v>
      </c>
      <c r="C126" s="514"/>
      <c r="D126" s="514"/>
      <c r="E126" s="514"/>
      <c r="F126" s="514"/>
      <c r="G126" s="514"/>
      <c r="H126" s="514"/>
      <c r="I126" s="514"/>
      <c r="J126" s="514"/>
      <c r="K126" s="514"/>
      <c r="L126" s="388"/>
    </row>
    <row r="127" spans="1:18" ht="14.4" customHeight="1" thickBot="1" x14ac:dyDescent="0.35">
      <c r="A127" s="208" t="s">
        <v>67</v>
      </c>
      <c r="B127" s="514" t="s">
        <v>278</v>
      </c>
      <c r="C127" s="514"/>
      <c r="D127" s="514"/>
      <c r="E127" s="514"/>
      <c r="F127" s="514"/>
      <c r="G127" s="514"/>
      <c r="H127" s="514"/>
      <c r="I127" s="514"/>
      <c r="J127" s="514"/>
      <c r="K127" s="514"/>
      <c r="L127" s="514"/>
    </row>
    <row r="128" spans="1:18" ht="30" customHeight="1" thickBot="1" x14ac:dyDescent="0.35">
      <c r="A128" s="208" t="s">
        <v>111</v>
      </c>
      <c r="B128" s="515" t="s">
        <v>413</v>
      </c>
      <c r="C128" s="516"/>
      <c r="D128" s="388"/>
      <c r="E128" s="388"/>
      <c r="F128" s="388"/>
      <c r="G128" s="388"/>
      <c r="H128" s="388"/>
      <c r="I128" s="388"/>
      <c r="J128" s="388"/>
      <c r="K128" s="388"/>
      <c r="L128" s="388"/>
      <c r="O128" s="194"/>
    </row>
    <row r="129" spans="1:15" ht="15" thickBot="1" x14ac:dyDescent="0.35">
      <c r="A129" s="207"/>
      <c r="B129" s="500" t="s">
        <v>113</v>
      </c>
      <c r="C129" s="501"/>
      <c r="O129" s="194"/>
    </row>
    <row r="130" spans="1:15" x14ac:dyDescent="0.3">
      <c r="B130" s="206">
        <v>1</v>
      </c>
      <c r="C130" s="205" t="s">
        <v>114</v>
      </c>
      <c r="O130" s="194"/>
    </row>
    <row r="131" spans="1:15" x14ac:dyDescent="0.3">
      <c r="B131" s="204">
        <v>2</v>
      </c>
      <c r="C131" s="203" t="s">
        <v>115</v>
      </c>
      <c r="O131" s="194"/>
    </row>
    <row r="132" spans="1:15" x14ac:dyDescent="0.3">
      <c r="B132" s="204">
        <v>3</v>
      </c>
      <c r="C132" s="203" t="s">
        <v>116</v>
      </c>
      <c r="O132" s="194"/>
    </row>
    <row r="133" spans="1:15" x14ac:dyDescent="0.3">
      <c r="B133" s="204">
        <v>4</v>
      </c>
      <c r="C133" s="203" t="s">
        <v>117</v>
      </c>
      <c r="O133" s="194"/>
    </row>
    <row r="134" spans="1:15" ht="15" thickBot="1" x14ac:dyDescent="0.35">
      <c r="B134" s="202">
        <v>5</v>
      </c>
      <c r="C134" s="201" t="s">
        <v>118</v>
      </c>
      <c r="O134" s="194"/>
    </row>
    <row r="135" spans="1:15" x14ac:dyDescent="0.3">
      <c r="A135" s="300" t="s">
        <v>112</v>
      </c>
      <c r="B135" s="502" t="s">
        <v>414</v>
      </c>
      <c r="C135" s="502"/>
      <c r="D135" s="502"/>
      <c r="E135" s="502"/>
      <c r="F135" s="502"/>
      <c r="G135" s="502"/>
      <c r="H135" s="502"/>
      <c r="I135" s="502"/>
      <c r="J135" s="502"/>
      <c r="K135" s="502"/>
      <c r="L135" s="502"/>
      <c r="O135" s="194"/>
    </row>
    <row r="136" spans="1:15" s="198" customFormat="1" ht="15" customHeight="1" x14ac:dyDescent="0.3">
      <c r="A136" s="200" t="s">
        <v>294</v>
      </c>
      <c r="B136" s="503" t="s">
        <v>209</v>
      </c>
      <c r="C136" s="503"/>
      <c r="D136" s="503"/>
      <c r="E136" s="503"/>
      <c r="F136" s="503"/>
      <c r="G136" s="503"/>
      <c r="H136" s="503"/>
      <c r="I136" s="503"/>
      <c r="J136" s="503"/>
      <c r="K136" s="503"/>
      <c r="L136" s="503"/>
      <c r="M136" s="199"/>
      <c r="N136" s="199"/>
    </row>
    <row r="137" spans="1:15" x14ac:dyDescent="0.3">
      <c r="A137" s="300" t="s">
        <v>415</v>
      </c>
      <c r="B137" s="504" t="s">
        <v>416</v>
      </c>
      <c r="C137" s="504"/>
      <c r="D137" s="504"/>
      <c r="E137" s="504"/>
      <c r="F137" s="504"/>
      <c r="G137" s="504"/>
      <c r="H137" s="504"/>
      <c r="I137" s="504"/>
      <c r="J137" s="504"/>
      <c r="K137" s="504"/>
      <c r="L137" s="504"/>
      <c r="M137" s="194"/>
      <c r="N137" s="194"/>
      <c r="O137" s="194"/>
    </row>
  </sheetData>
  <sheetProtection sheet="1" formatCells="0" formatColumns="0" formatRows="0" insertColumns="0" insertRows="0" deleteColumns="0" deleteRows="0" autoFilter="0"/>
  <mergeCells count="114">
    <mergeCell ref="A1:A2"/>
    <mergeCell ref="B1:B2"/>
    <mergeCell ref="C1:C2"/>
    <mergeCell ref="D1:D2"/>
    <mergeCell ref="E1:E2"/>
    <mergeCell ref="F1:L1"/>
    <mergeCell ref="A25:A40"/>
    <mergeCell ref="B25:B33"/>
    <mergeCell ref="C25:C31"/>
    <mergeCell ref="D25:L25"/>
    <mergeCell ref="D29:L29"/>
    <mergeCell ref="C32:C33"/>
    <mergeCell ref="F33:L33"/>
    <mergeCell ref="A3:A24"/>
    <mergeCell ref="B3:B15"/>
    <mergeCell ref="C3:C13"/>
    <mergeCell ref="C14:C15"/>
    <mergeCell ref="F15:L15"/>
    <mergeCell ref="B16:B19"/>
    <mergeCell ref="C16:C17"/>
    <mergeCell ref="C18:C19"/>
    <mergeCell ref="F19:L19"/>
    <mergeCell ref="B20:B24"/>
    <mergeCell ref="B34:B40"/>
    <mergeCell ref="C34:C38"/>
    <mergeCell ref="D34:L34"/>
    <mergeCell ref="D36:L36"/>
    <mergeCell ref="C39:C40"/>
    <mergeCell ref="F40:L40"/>
    <mergeCell ref="C20:C21"/>
    <mergeCell ref="C23:C24"/>
    <mergeCell ref="F24:L24"/>
    <mergeCell ref="A60:A73"/>
    <mergeCell ref="B60:B64"/>
    <mergeCell ref="C60:C62"/>
    <mergeCell ref="C63:C64"/>
    <mergeCell ref="F64:L64"/>
    <mergeCell ref="B65:B69"/>
    <mergeCell ref="C65:C67"/>
    <mergeCell ref="A41:A59"/>
    <mergeCell ref="B41:B50"/>
    <mergeCell ref="C41:C48"/>
    <mergeCell ref="C49:C50"/>
    <mergeCell ref="F50:L50"/>
    <mergeCell ref="B51:B54"/>
    <mergeCell ref="C51:C52"/>
    <mergeCell ref="C53:C54"/>
    <mergeCell ref="F54:L54"/>
    <mergeCell ref="B55:B59"/>
    <mergeCell ref="C68:C69"/>
    <mergeCell ref="F69:L69"/>
    <mergeCell ref="B70:B73"/>
    <mergeCell ref="C70:C71"/>
    <mergeCell ref="C72:C73"/>
    <mergeCell ref="F73:L73"/>
    <mergeCell ref="C55:C56"/>
    <mergeCell ref="C58:C59"/>
    <mergeCell ref="F59:L59"/>
    <mergeCell ref="C84:C85"/>
    <mergeCell ref="C86:C87"/>
    <mergeCell ref="F87:L87"/>
    <mergeCell ref="A88:A100"/>
    <mergeCell ref="B88:B92"/>
    <mergeCell ref="C88:C90"/>
    <mergeCell ref="C91:C92"/>
    <mergeCell ref="F92:L92"/>
    <mergeCell ref="B93:B96"/>
    <mergeCell ref="C93:C94"/>
    <mergeCell ref="A74:A87"/>
    <mergeCell ref="B74:B79"/>
    <mergeCell ref="C74:C77"/>
    <mergeCell ref="C78:C79"/>
    <mergeCell ref="F79:L79"/>
    <mergeCell ref="B80:B83"/>
    <mergeCell ref="C80:C81"/>
    <mergeCell ref="C82:C83"/>
    <mergeCell ref="F83:L83"/>
    <mergeCell ref="B84:B87"/>
    <mergeCell ref="C95:C96"/>
    <mergeCell ref="F96:L96"/>
    <mergeCell ref="B97:B100"/>
    <mergeCell ref="C99:C100"/>
    <mergeCell ref="F100:L100"/>
    <mergeCell ref="A101:A113"/>
    <mergeCell ref="B101:B105"/>
    <mergeCell ref="C101:C103"/>
    <mergeCell ref="C104:C105"/>
    <mergeCell ref="F105:L105"/>
    <mergeCell ref="A114:A121"/>
    <mergeCell ref="B114:B117"/>
    <mergeCell ref="C114:C115"/>
    <mergeCell ref="C116:C117"/>
    <mergeCell ref="F117:L117"/>
    <mergeCell ref="B118:B121"/>
    <mergeCell ref="C120:C121"/>
    <mergeCell ref="F121:L121"/>
    <mergeCell ref="B106:B109"/>
    <mergeCell ref="C106:C107"/>
    <mergeCell ref="C108:C109"/>
    <mergeCell ref="F109:L109"/>
    <mergeCell ref="B110:B113"/>
    <mergeCell ref="C110:C111"/>
    <mergeCell ref="C112:C113"/>
    <mergeCell ref="F113:L113"/>
    <mergeCell ref="B129:C129"/>
    <mergeCell ref="B135:L135"/>
    <mergeCell ref="B136:L136"/>
    <mergeCell ref="B137:L137"/>
    <mergeCell ref="A122:D123"/>
    <mergeCell ref="E123:L123"/>
    <mergeCell ref="B125:K125"/>
    <mergeCell ref="B126:K126"/>
    <mergeCell ref="B127:L127"/>
    <mergeCell ref="B128:C128"/>
  </mergeCells>
  <conditionalFormatting sqref="L3:L13 L16:L17 L20:L22 L26:L28 L30:L31 L35 L37:L38 L41:L48 L51:L52 L55:L57 L60:L62 L65:L67 L70:L71 L74:L77 L80:L81 L84:L85 L88:L90 L93:L94 L97:L98 L101:L103 L106:L107 L110:L111 L114:L115 L118:L119">
    <cfRule type="containsBlanks" dxfId="18" priority="6">
      <formula>LEN(TRIM(L3))=0</formula>
    </cfRule>
    <cfRule type="expression" dxfId="17" priority="7">
      <formula>OR(AND(L3&gt;0,L3&lt;100),L3="N/A",L3&gt;100)</formula>
    </cfRule>
  </conditionalFormatting>
  <conditionalFormatting sqref="F15 F19 F24 F33 F40 F50 F54 F59 F64 F69 F73 F79 F83 F87 F92 F96 F100 F105 F109 F113 F117 F121 E123">
    <cfRule type="containsText" dxfId="16" priority="1" operator="containsText" text="Fair">
      <formula>NOT(ISERROR(SEARCH("Fair",E15)))</formula>
    </cfRule>
    <cfRule type="containsText" dxfId="15" priority="2" operator="containsText" text="Very Poor">
      <formula>NOT(ISERROR(SEARCH("Very Poor",E15)))</formula>
    </cfRule>
    <cfRule type="containsText" dxfId="14" priority="3" operator="containsText" text="Poor">
      <formula>NOT(ISERROR(SEARCH("Poor",E15)))</formula>
    </cfRule>
    <cfRule type="containsText" dxfId="13" priority="4" operator="containsText" text="Very Good">
      <formula>NOT(ISERROR(SEARCH("Very Good",E15)))</formula>
    </cfRule>
    <cfRule type="containsText" dxfId="12" priority="5" operator="containsText" text="Good">
      <formula>NOT(ISERROR(SEARCH("Good",E15)))</formula>
    </cfRule>
  </conditionalFormatting>
  <dataValidations count="1">
    <dataValidation type="list" allowBlank="1" showInputMessage="1" showErrorMessage="1" sqref="E51:E52 E106:E107 E41:E48 E16:E17 E20:E22 E74:E77 E80:E81 E114:E115 E3:E13 E30:E31 E37:E38 E60:E62 E35 E88:E90 E84:E85 E55:E57 E101:E103 E65:E67 E70:E71 E93:E94 E26:E28 E97:E98 E118:E119 E110:E111" xr:uid="{46E75727-1473-4955-B720-92AEA76A966E}">
      <formula1>"1,2,3,4,5"</formula1>
    </dataValidation>
  </dataValidations>
  <printOptions horizontalCentered="1"/>
  <pageMargins left="0.23622047244094491" right="0.23622047244094491" top="0.74803149606299213" bottom="0.74803149606299213" header="0.31496062992125984" footer="0.31496062992125984"/>
  <pageSetup paperSize="3" scale="74" fitToHeight="0" orientation="portrait" horizontalDpi="4294967293" r:id="rId1"/>
  <headerFooter>
    <oddHeader>&amp;C&amp;"-,Bold"&amp;12Road Asset Class Performance Evaluation Matrix</oddHeader>
  </headerFooter>
  <rowBreaks count="1" manualBreakCount="1">
    <brk id="73"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DD229-071A-4F1A-AB4E-C39C00517D84}">
  <sheetPr>
    <tabColor theme="9"/>
    <pageSetUpPr fitToPage="1"/>
  </sheetPr>
  <dimension ref="A1:S121"/>
  <sheetViews>
    <sheetView zoomScale="65" zoomScaleNormal="65" workbookViewId="0">
      <pane ySplit="3" topLeftCell="A4" activePane="bottomLeft" state="frozen"/>
      <selection activeCell="A2" sqref="A2:A3"/>
      <selection pane="bottomLeft" activeCell="A2" sqref="A2:A3"/>
    </sheetView>
  </sheetViews>
  <sheetFormatPr defaultColWidth="9.109375" defaultRowHeight="14.4" x14ac:dyDescent="0.3"/>
  <cols>
    <col min="1" max="1" width="20.6640625" style="194" customWidth="1"/>
    <col min="2" max="2" width="6.6640625" style="197" customWidth="1"/>
    <col min="3" max="3" width="45.6640625" style="374" customWidth="1"/>
    <col min="4" max="4" width="61.5546875" style="196" customWidth="1"/>
    <col min="5" max="5" width="12.77734375" style="140" customWidth="1"/>
    <col min="6" max="6" width="16.77734375" style="195" customWidth="1"/>
    <col min="7" max="7" width="4.77734375" style="195" customWidth="1"/>
    <col min="8" max="8" width="9.21875" style="195" customWidth="1"/>
    <col min="9" max="9" width="12.77734375" style="140" customWidth="1"/>
    <col min="10" max="10" width="16.77734375" style="195" customWidth="1"/>
    <col min="11" max="11" width="4.77734375" style="195" customWidth="1"/>
    <col min="12" max="12" width="9.109375" style="194"/>
    <col min="13" max="13" width="12.77734375" style="140" customWidth="1"/>
    <col min="14" max="14" width="16.77734375" style="195" customWidth="1"/>
    <col min="15" max="15" width="4.77734375" style="195" customWidth="1"/>
    <col min="16" max="16" width="9.109375" style="194"/>
    <col min="17" max="17" width="12.77734375" style="140" customWidth="1"/>
    <col min="18" max="18" width="16.77734375" style="195" customWidth="1"/>
    <col min="19" max="19" width="4.77734375" style="195" customWidth="1"/>
    <col min="20" max="16384" width="9.109375" style="194"/>
  </cols>
  <sheetData>
    <row r="1" spans="1:19" ht="16.2" thickBot="1" x14ac:dyDescent="0.35">
      <c r="E1" s="555" t="s">
        <v>458</v>
      </c>
      <c r="F1" s="556"/>
      <c r="G1" s="557"/>
      <c r="I1" s="555" t="s">
        <v>458</v>
      </c>
      <c r="J1" s="556"/>
      <c r="K1" s="557"/>
      <c r="M1" s="555" t="s">
        <v>458</v>
      </c>
      <c r="N1" s="556"/>
      <c r="O1" s="557"/>
      <c r="Q1" s="555" t="s">
        <v>458</v>
      </c>
      <c r="R1" s="556"/>
      <c r="S1" s="557"/>
    </row>
    <row r="2" spans="1:19" ht="37.5" customHeight="1" x14ac:dyDescent="0.3">
      <c r="A2" s="461" t="s">
        <v>417</v>
      </c>
      <c r="B2" s="523" t="s">
        <v>71</v>
      </c>
      <c r="C2" s="461" t="s">
        <v>235</v>
      </c>
      <c r="D2" s="461" t="s">
        <v>236</v>
      </c>
      <c r="E2" s="461" t="s">
        <v>418</v>
      </c>
      <c r="F2" s="461" t="s">
        <v>419</v>
      </c>
      <c r="G2" s="553" t="s">
        <v>89</v>
      </c>
      <c r="I2" s="461" t="s">
        <v>418</v>
      </c>
      <c r="J2" s="461" t="s">
        <v>419</v>
      </c>
      <c r="K2" s="553" t="s">
        <v>89</v>
      </c>
      <c r="M2" s="461" t="s">
        <v>418</v>
      </c>
      <c r="N2" s="461" t="s">
        <v>419</v>
      </c>
      <c r="O2" s="553" t="s">
        <v>89</v>
      </c>
      <c r="Q2" s="461" t="s">
        <v>418</v>
      </c>
      <c r="R2" s="461" t="s">
        <v>419</v>
      </c>
      <c r="S2" s="553" t="s">
        <v>89</v>
      </c>
    </row>
    <row r="3" spans="1:19" ht="69.75" customHeight="1" thickBot="1" x14ac:dyDescent="0.35">
      <c r="A3" s="466"/>
      <c r="B3" s="525"/>
      <c r="C3" s="466"/>
      <c r="D3" s="466"/>
      <c r="E3" s="466"/>
      <c r="F3" s="462"/>
      <c r="G3" s="554"/>
      <c r="I3" s="466"/>
      <c r="J3" s="462"/>
      <c r="K3" s="554"/>
      <c r="M3" s="466"/>
      <c r="N3" s="462"/>
      <c r="O3" s="554"/>
      <c r="Q3" s="466"/>
      <c r="R3" s="462"/>
      <c r="S3" s="554"/>
    </row>
    <row r="4" spans="1:19" ht="16.649999999999999" customHeight="1" x14ac:dyDescent="0.3">
      <c r="A4" s="520" t="s">
        <v>237</v>
      </c>
      <c r="B4" s="523" t="s">
        <v>57</v>
      </c>
      <c r="C4" s="526" t="s">
        <v>360</v>
      </c>
      <c r="D4" s="223" t="s">
        <v>90</v>
      </c>
      <c r="E4" s="242"/>
      <c r="F4" s="243"/>
      <c r="G4" s="244" t="str">
        <f>IF(F4="Very Good",1,IF(F4="Good",2,IF(F4="Fair",3,IF(F4="Poor",4,IF(F4="Very Poor",5,"")))))</f>
        <v/>
      </c>
      <c r="I4" s="242"/>
      <c r="J4" s="243"/>
      <c r="K4" s="244" t="str">
        <f>IF(J4="Very Good",1,IF(J4="Good",2,IF(J4="Fair",3,IF(J4="Poor",4,IF(J4="Very Poor",5,"")))))</f>
        <v/>
      </c>
      <c r="M4" s="242"/>
      <c r="N4" s="243"/>
      <c r="O4" s="244" t="str">
        <f>IF(N4="Very Good",1,IF(N4="Good",2,IF(N4="Fair",3,IF(N4="Poor",4,IF(N4="Very Poor",5,"")))))</f>
        <v/>
      </c>
      <c r="Q4" s="242"/>
      <c r="R4" s="243"/>
      <c r="S4" s="244" t="str">
        <f>IF(R4="Very Good",1,IF(R4="Good",2,IF(R4="Fair",3,IF(R4="Poor",4,IF(R4="Very Poor",5,"")))))</f>
        <v/>
      </c>
    </row>
    <row r="5" spans="1:19" ht="30" customHeight="1" x14ac:dyDescent="0.3">
      <c r="A5" s="521"/>
      <c r="B5" s="524"/>
      <c r="C5" s="527"/>
      <c r="D5" s="219" t="s">
        <v>238</v>
      </c>
      <c r="E5" s="242"/>
      <c r="F5" s="246"/>
      <c r="G5" s="244" t="str">
        <f t="shared" ref="G5:G14" si="0">IF(F5="Very Good",1,IF(F5="Good",2,IF(F5="Fair",3,IF(F5="Poor",4,IF(F5="Very Poor",5,"")))))</f>
        <v/>
      </c>
      <c r="I5" s="242"/>
      <c r="J5" s="246"/>
      <c r="K5" s="244" t="str">
        <f t="shared" ref="K5:K14" si="1">IF(J5="Very Good",1,IF(J5="Good",2,IF(J5="Fair",3,IF(J5="Poor",4,IF(J5="Very Poor",5,"")))))</f>
        <v/>
      </c>
      <c r="M5" s="242"/>
      <c r="N5" s="246"/>
      <c r="O5" s="244" t="str">
        <f t="shared" ref="O5:O14" si="2">IF(N5="Very Good",1,IF(N5="Good",2,IF(N5="Fair",3,IF(N5="Poor",4,IF(N5="Very Poor",5,"")))))</f>
        <v/>
      </c>
      <c r="Q5" s="242"/>
      <c r="R5" s="246"/>
      <c r="S5" s="244" t="str">
        <f t="shared" ref="S5:S14" si="3">IF(R5="Very Good",1,IF(R5="Good",2,IF(R5="Fair",3,IF(R5="Poor",4,IF(R5="Very Poor",5,"")))))</f>
        <v/>
      </c>
    </row>
    <row r="6" spans="1:19" ht="45.45" customHeight="1" x14ac:dyDescent="0.3">
      <c r="A6" s="521"/>
      <c r="B6" s="524"/>
      <c r="C6" s="527"/>
      <c r="D6" s="219" t="s">
        <v>239</v>
      </c>
      <c r="E6" s="242"/>
      <c r="F6" s="246"/>
      <c r="G6" s="244" t="str">
        <f t="shared" si="0"/>
        <v/>
      </c>
      <c r="I6" s="242"/>
      <c r="J6" s="246"/>
      <c r="K6" s="244" t="str">
        <f t="shared" si="1"/>
        <v/>
      </c>
      <c r="M6" s="242"/>
      <c r="N6" s="246"/>
      <c r="O6" s="244" t="str">
        <f t="shared" si="2"/>
        <v/>
      </c>
      <c r="Q6" s="242"/>
      <c r="R6" s="246"/>
      <c r="S6" s="244" t="str">
        <f t="shared" si="3"/>
        <v/>
      </c>
    </row>
    <row r="7" spans="1:19" ht="30" customHeight="1" x14ac:dyDescent="0.3">
      <c r="A7" s="521"/>
      <c r="B7" s="524"/>
      <c r="C7" s="527"/>
      <c r="D7" s="219" t="s">
        <v>91</v>
      </c>
      <c r="E7" s="242"/>
      <c r="F7" s="246"/>
      <c r="G7" s="244" t="str">
        <f t="shared" si="0"/>
        <v/>
      </c>
      <c r="I7" s="242"/>
      <c r="J7" s="246"/>
      <c r="K7" s="244" t="str">
        <f t="shared" si="1"/>
        <v/>
      </c>
      <c r="M7" s="242"/>
      <c r="N7" s="246"/>
      <c r="O7" s="244" t="str">
        <f t="shared" si="2"/>
        <v/>
      </c>
      <c r="Q7" s="242"/>
      <c r="R7" s="246"/>
      <c r="S7" s="244" t="str">
        <f t="shared" si="3"/>
        <v/>
      </c>
    </row>
    <row r="8" spans="1:19" ht="30" customHeight="1" x14ac:dyDescent="0.3">
      <c r="A8" s="521"/>
      <c r="B8" s="524"/>
      <c r="C8" s="527"/>
      <c r="D8" s="219" t="s">
        <v>92</v>
      </c>
      <c r="E8" s="242"/>
      <c r="F8" s="246"/>
      <c r="G8" s="244" t="str">
        <f t="shared" si="0"/>
        <v/>
      </c>
      <c r="I8" s="242"/>
      <c r="J8" s="246"/>
      <c r="K8" s="244" t="str">
        <f t="shared" si="1"/>
        <v/>
      </c>
      <c r="M8" s="242"/>
      <c r="N8" s="246"/>
      <c r="O8" s="244" t="str">
        <f t="shared" si="2"/>
        <v/>
      </c>
      <c r="Q8" s="242"/>
      <c r="R8" s="246"/>
      <c r="S8" s="244" t="str">
        <f t="shared" si="3"/>
        <v/>
      </c>
    </row>
    <row r="9" spans="1:19" ht="30" customHeight="1" x14ac:dyDescent="0.3">
      <c r="A9" s="521"/>
      <c r="B9" s="524"/>
      <c r="C9" s="527"/>
      <c r="D9" s="219" t="s">
        <v>93</v>
      </c>
      <c r="E9" s="242"/>
      <c r="F9" s="246"/>
      <c r="G9" s="244" t="str">
        <f t="shared" si="0"/>
        <v/>
      </c>
      <c r="I9" s="242"/>
      <c r="J9" s="246"/>
      <c r="K9" s="244" t="str">
        <f t="shared" si="1"/>
        <v/>
      </c>
      <c r="M9" s="242"/>
      <c r="N9" s="246"/>
      <c r="O9" s="244" t="str">
        <f t="shared" si="2"/>
        <v/>
      </c>
      <c r="Q9" s="242"/>
      <c r="R9" s="246"/>
      <c r="S9" s="244" t="str">
        <f t="shared" si="3"/>
        <v/>
      </c>
    </row>
    <row r="10" spans="1:19" ht="15" customHeight="1" x14ac:dyDescent="0.3">
      <c r="A10" s="521"/>
      <c r="B10" s="524"/>
      <c r="C10" s="527"/>
      <c r="D10" s="219" t="s">
        <v>240</v>
      </c>
      <c r="E10" s="242"/>
      <c r="F10" s="246"/>
      <c r="G10" s="244" t="str">
        <f t="shared" si="0"/>
        <v/>
      </c>
      <c r="I10" s="242"/>
      <c r="J10" s="246"/>
      <c r="K10" s="244" t="str">
        <f t="shared" si="1"/>
        <v/>
      </c>
      <c r="M10" s="242"/>
      <c r="N10" s="246"/>
      <c r="O10" s="244" t="str">
        <f t="shared" si="2"/>
        <v/>
      </c>
      <c r="Q10" s="242"/>
      <c r="R10" s="246"/>
      <c r="S10" s="244" t="str">
        <f t="shared" si="3"/>
        <v/>
      </c>
    </row>
    <row r="11" spans="1:19" ht="30" customHeight="1" x14ac:dyDescent="0.3">
      <c r="A11" s="521"/>
      <c r="B11" s="524"/>
      <c r="C11" s="527"/>
      <c r="D11" s="219" t="s">
        <v>241</v>
      </c>
      <c r="E11" s="242"/>
      <c r="F11" s="246"/>
      <c r="G11" s="244" t="str">
        <f t="shared" si="0"/>
        <v/>
      </c>
      <c r="I11" s="242"/>
      <c r="J11" s="246"/>
      <c r="K11" s="244" t="str">
        <f t="shared" si="1"/>
        <v/>
      </c>
      <c r="M11" s="242"/>
      <c r="N11" s="246"/>
      <c r="O11" s="244" t="str">
        <f t="shared" si="2"/>
        <v/>
      </c>
      <c r="Q11" s="242"/>
      <c r="R11" s="246"/>
      <c r="S11" s="244" t="str">
        <f t="shared" si="3"/>
        <v/>
      </c>
    </row>
    <row r="12" spans="1:19" ht="31.05" customHeight="1" x14ac:dyDescent="0.3">
      <c r="A12" s="521"/>
      <c r="B12" s="524"/>
      <c r="C12" s="527"/>
      <c r="D12" s="219" t="s">
        <v>94</v>
      </c>
      <c r="E12" s="242"/>
      <c r="F12" s="246"/>
      <c r="G12" s="244" t="str">
        <f t="shared" si="0"/>
        <v/>
      </c>
      <c r="I12" s="242"/>
      <c r="J12" s="246"/>
      <c r="K12" s="244" t="str">
        <f t="shared" si="1"/>
        <v/>
      </c>
      <c r="M12" s="242"/>
      <c r="N12" s="246"/>
      <c r="O12" s="244" t="str">
        <f t="shared" si="2"/>
        <v/>
      </c>
      <c r="Q12" s="242"/>
      <c r="R12" s="246"/>
      <c r="S12" s="244" t="str">
        <f t="shared" si="3"/>
        <v/>
      </c>
    </row>
    <row r="13" spans="1:19" ht="30" customHeight="1" x14ac:dyDescent="0.3">
      <c r="A13" s="521"/>
      <c r="B13" s="524"/>
      <c r="C13" s="527"/>
      <c r="D13" s="219" t="s">
        <v>242</v>
      </c>
      <c r="E13" s="242"/>
      <c r="F13" s="246"/>
      <c r="G13" s="244" t="str">
        <f t="shared" si="0"/>
        <v/>
      </c>
      <c r="I13" s="242"/>
      <c r="J13" s="246"/>
      <c r="K13" s="244" t="str">
        <f t="shared" si="1"/>
        <v/>
      </c>
      <c r="M13" s="242"/>
      <c r="N13" s="246"/>
      <c r="O13" s="244" t="str">
        <f t="shared" si="2"/>
        <v/>
      </c>
      <c r="Q13" s="242"/>
      <c r="R13" s="246"/>
      <c r="S13" s="244" t="str">
        <f t="shared" si="3"/>
        <v/>
      </c>
    </row>
    <row r="14" spans="1:19" ht="47.25" customHeight="1" thickBot="1" x14ac:dyDescent="0.35">
      <c r="A14" s="521"/>
      <c r="B14" s="524"/>
      <c r="C14" s="528"/>
      <c r="D14" s="232" t="s">
        <v>243</v>
      </c>
      <c r="E14" s="242"/>
      <c r="F14" s="256"/>
      <c r="G14" s="244" t="str">
        <f t="shared" si="0"/>
        <v/>
      </c>
      <c r="H14" s="140"/>
      <c r="I14" s="242"/>
      <c r="J14" s="256"/>
      <c r="K14" s="244" t="str">
        <f t="shared" si="1"/>
        <v/>
      </c>
      <c r="M14" s="242"/>
      <c r="N14" s="256"/>
      <c r="O14" s="244" t="str">
        <f t="shared" si="2"/>
        <v/>
      </c>
      <c r="Q14" s="242"/>
      <c r="R14" s="256"/>
      <c r="S14" s="244" t="str">
        <f t="shared" si="3"/>
        <v/>
      </c>
    </row>
    <row r="15" spans="1:19" ht="15.6" customHeight="1" thickBot="1" x14ac:dyDescent="0.35">
      <c r="A15" s="521"/>
      <c r="B15" s="525"/>
      <c r="C15" s="212"/>
      <c r="D15" s="211" t="s">
        <v>222</v>
      </c>
      <c r="E15" s="272">
        <f>SUMIF(G4:G14,"&gt;0",E4:E14)</f>
        <v>0</v>
      </c>
      <c r="F15" s="193" t="str">
        <f>IF(G15=1,"Very Good",IF(G15=2,"Good",IF(G15=3,"Fair",IF(G15=4,"Poor",IF(G15=5,"Very Poor","")))))</f>
        <v/>
      </c>
      <c r="G15" s="249" t="str">
        <f>IFERROR(ROUND(IFERROR(IF(E15=0,(AVERAGEIF(G4:G14,"&gt;0")),(SUMPRODUCT(G4:G14,E4:E14)/E15)),""),0),"")</f>
        <v/>
      </c>
      <c r="I15" s="272">
        <f>SUMIF(K4:K14,"&gt;0",I4:I14)</f>
        <v>0</v>
      </c>
      <c r="J15" s="193" t="str">
        <f>IF(K15=1,"Very Good",IF(K15=2,"Good",IF(K15=3,"Fair",IF(K15=4,"Poor",IF(K15=5,"Very Poor","")))))</f>
        <v/>
      </c>
      <c r="K15" s="249" t="str">
        <f>IFERROR(ROUND(IFERROR(IF(I15=0,(AVERAGEIF(K4:K14,"&gt;0")),(SUMPRODUCT(K4:K14,I4:I14)/I15)),""),0),"")</f>
        <v/>
      </c>
      <c r="M15" s="272">
        <f>SUMIF(O4:O14,"&gt;0",M4:M14)</f>
        <v>0</v>
      </c>
      <c r="N15" s="193" t="str">
        <f>IF(O15=1,"Very Good",IF(O15=2,"Good",IF(O15=3,"Fair",IF(O15=4,"Poor",IF(O15=5,"Very Poor","")))))</f>
        <v/>
      </c>
      <c r="O15" s="249" t="str">
        <f>IFERROR(ROUND(IFERROR(IF(M15=0,(AVERAGEIF(O4:O14,"&gt;0")),(SUMPRODUCT(O4:O14,M4:M14)/M15)),""),0),"")</f>
        <v/>
      </c>
      <c r="Q15" s="272">
        <f>SUMIF(S4:S14,"&gt;0",Q4:Q14)</f>
        <v>0</v>
      </c>
      <c r="R15" s="193" t="str">
        <f>IF(S15=1,"Very Good",IF(S15=2,"Good",IF(S15=3,"Fair",IF(S15=4,"Poor",IF(S15=5,"Very Poor","")))))</f>
        <v/>
      </c>
      <c r="S15" s="249" t="str">
        <f>IFERROR(ROUND(IFERROR(IF(Q15=0,(AVERAGEIF(S4:S14,"&gt;0")),(SUMPRODUCT(S4:S14,Q4:Q14)/Q15)),""),0),"")</f>
        <v/>
      </c>
    </row>
    <row r="16" spans="1:19" ht="99.6" customHeight="1" x14ac:dyDescent="0.3">
      <c r="A16" s="521"/>
      <c r="B16" s="523" t="s">
        <v>58</v>
      </c>
      <c r="C16" s="526" t="s">
        <v>96</v>
      </c>
      <c r="D16" s="223" t="s">
        <v>97</v>
      </c>
      <c r="E16" s="242"/>
      <c r="F16" s="256"/>
      <c r="G16" s="244" t="str">
        <f>IF(F16="Very Good",1,IF(F16="Good",2,IF(F16="Fair",3,IF(F16="Poor",4,IF(F16="Very Poor",5,"")))))</f>
        <v/>
      </c>
      <c r="I16" s="242"/>
      <c r="J16" s="256"/>
      <c r="K16" s="244" t="str">
        <f>IF(J16="Very Good",1,IF(J16="Good",2,IF(J16="Fair",3,IF(J16="Poor",4,IF(J16="Very Poor",5,"")))))</f>
        <v/>
      </c>
      <c r="M16" s="242"/>
      <c r="N16" s="256"/>
      <c r="O16" s="244" t="str">
        <f>IF(N16="Very Good",1,IF(N16="Good",2,IF(N16="Fair",3,IF(N16="Poor",4,IF(N16="Very Poor",5,"")))))</f>
        <v/>
      </c>
      <c r="Q16" s="242"/>
      <c r="R16" s="256"/>
      <c r="S16" s="244" t="str">
        <f>IF(R16="Very Good",1,IF(R16="Good",2,IF(R16="Fair",3,IF(R16="Poor",4,IF(R16="Very Poor",5,"")))))</f>
        <v/>
      </c>
    </row>
    <row r="17" spans="1:19" ht="23.1" customHeight="1" thickBot="1" x14ac:dyDescent="0.35">
      <c r="A17" s="521"/>
      <c r="B17" s="524"/>
      <c r="C17" s="528"/>
      <c r="D17" s="220" t="s">
        <v>407</v>
      </c>
      <c r="E17" s="242"/>
      <c r="F17" s="256"/>
      <c r="G17" s="244" t="str">
        <f>IF(F17="Very Good",1,IF(F17="Good",2,IF(F17="Fair",3,IF(F17="Poor",4,IF(F17="Very Poor",5,"")))))</f>
        <v/>
      </c>
      <c r="I17" s="242"/>
      <c r="J17" s="256"/>
      <c r="K17" s="244" t="str">
        <f>IF(J17="Very Good",1,IF(J17="Good",2,IF(J17="Fair",3,IF(J17="Poor",4,IF(J17="Very Poor",5,"")))))</f>
        <v/>
      </c>
      <c r="M17" s="242"/>
      <c r="N17" s="256"/>
      <c r="O17" s="244" t="str">
        <f>IF(N17="Very Good",1,IF(N17="Good",2,IF(N17="Fair",3,IF(N17="Poor",4,IF(N17="Very Poor",5,"")))))</f>
        <v/>
      </c>
      <c r="Q17" s="242"/>
      <c r="R17" s="256"/>
      <c r="S17" s="244" t="str">
        <f>IF(R17="Very Good",1,IF(R17="Good",2,IF(R17="Fair",3,IF(R17="Poor",4,IF(R17="Very Poor",5,"")))))</f>
        <v/>
      </c>
    </row>
    <row r="18" spans="1:19" s="195" customFormat="1" ht="15" customHeight="1" thickBot="1" x14ac:dyDescent="0.35">
      <c r="A18" s="521"/>
      <c r="B18" s="525"/>
      <c r="C18" s="212"/>
      <c r="D18" s="211" t="s">
        <v>226</v>
      </c>
      <c r="E18" s="272">
        <f>SUMIF(G16:G17,"&gt;0",E16:E17)</f>
        <v>0</v>
      </c>
      <c r="F18" s="193" t="str">
        <f>IF(G18=1,"Very Good",IF(G18=2,"Good",IF(G18=3,"Fair",IF(G18=4,"Poor",IF(G18=5,"Very Poor","")))))</f>
        <v/>
      </c>
      <c r="G18" s="249" t="str">
        <f>IFERROR(ROUND(IFERROR(IF(E18=0,(AVERAGEIF(G16:G17,"&gt;0")),(SUMPRODUCT(G16:G17,E16:E17)/E18)),""),0),"")</f>
        <v/>
      </c>
      <c r="I18" s="272">
        <f>SUMIF(K16:K17,"&gt;0",I16:I17)</f>
        <v>0</v>
      </c>
      <c r="J18" s="193" t="str">
        <f>IF(K18=1,"Very Good",IF(K18=2,"Good",IF(K18=3,"Fair",IF(K18=4,"Poor",IF(K18=5,"Very Poor","")))))</f>
        <v/>
      </c>
      <c r="K18" s="249" t="str">
        <f>IFERROR(ROUND(IFERROR(IF(I18=0,(AVERAGEIF(K16:K17,"&gt;0")),(SUMPRODUCT(K16:K17,I16:I17)/I18)),""),0),"")</f>
        <v/>
      </c>
      <c r="M18" s="272">
        <f>SUMIF(O16:O17,"&gt;0",M16:M17)</f>
        <v>0</v>
      </c>
      <c r="N18" s="193" t="str">
        <f>IF(O18=1,"Very Good",IF(O18=2,"Good",IF(O18=3,"Fair",IF(O18=4,"Poor",IF(O18=5,"Very Poor","")))))</f>
        <v/>
      </c>
      <c r="O18" s="249" t="str">
        <f>IFERROR(ROUND(IFERROR(IF(M18=0,(AVERAGEIF(O16:O17,"&gt;0")),(SUMPRODUCT(O16:O17,M16:M17)/M18)),""),0),"")</f>
        <v/>
      </c>
      <c r="Q18" s="272">
        <f>SUMIF(S16:S17,"&gt;0",Q16:Q17)</f>
        <v>0</v>
      </c>
      <c r="R18" s="193" t="str">
        <f>IF(S18=1,"Very Good",IF(S18=2,"Good",IF(S18=3,"Fair",IF(S18=4,"Poor",IF(S18=5,"Very Poor","")))))</f>
        <v/>
      </c>
      <c r="S18" s="249" t="str">
        <f>IFERROR(ROUND(IFERROR(IF(Q18=0,(AVERAGEIF(S16:S17,"&gt;0")),(SUMPRODUCT(S16:S17,Q16:Q17)/Q18)),""),0),"")</f>
        <v/>
      </c>
    </row>
    <row r="19" spans="1:19" s="195" customFormat="1" ht="44.4" customHeight="1" x14ac:dyDescent="0.3">
      <c r="A19" s="521"/>
      <c r="B19" s="523" t="s">
        <v>62</v>
      </c>
      <c r="C19" s="526" t="s">
        <v>380</v>
      </c>
      <c r="D19" s="223" t="s">
        <v>244</v>
      </c>
      <c r="E19" s="242"/>
      <c r="F19" s="246"/>
      <c r="G19" s="244" t="str">
        <f t="shared" ref="G19:G21" si="4">IF(F19="Very Good",1,IF(F19="Good",2,IF(F19="Fair",3,IF(F19="Poor",4,IF(F19="Very Poor",5,"")))))</f>
        <v/>
      </c>
      <c r="I19" s="242"/>
      <c r="J19" s="246"/>
      <c r="K19" s="244" t="str">
        <f t="shared" ref="K19:K21" si="5">IF(J19="Very Good",1,IF(J19="Good",2,IF(J19="Fair",3,IF(J19="Poor",4,IF(J19="Very Poor",5,"")))))</f>
        <v/>
      </c>
      <c r="M19" s="242"/>
      <c r="N19" s="246"/>
      <c r="O19" s="244" t="str">
        <f t="shared" ref="O19:O21" si="6">IF(N19="Very Good",1,IF(N19="Good",2,IF(N19="Fair",3,IF(N19="Poor",4,IF(N19="Very Poor",5,"")))))</f>
        <v/>
      </c>
      <c r="Q19" s="242"/>
      <c r="R19" s="246"/>
      <c r="S19" s="244" t="str">
        <f t="shared" ref="S19:S21" si="7">IF(R19="Very Good",1,IF(R19="Good",2,IF(R19="Fair",3,IF(R19="Poor",4,IF(R19="Very Poor",5,"")))))</f>
        <v/>
      </c>
    </row>
    <row r="20" spans="1:19" s="195" customFormat="1" ht="34.049999999999997" customHeight="1" x14ac:dyDescent="0.3">
      <c r="A20" s="521"/>
      <c r="B20" s="524"/>
      <c r="C20" s="531"/>
      <c r="D20" s="220" t="s">
        <v>245</v>
      </c>
      <c r="E20" s="242"/>
      <c r="F20" s="256"/>
      <c r="G20" s="244" t="str">
        <f t="shared" si="4"/>
        <v/>
      </c>
      <c r="I20" s="242"/>
      <c r="J20" s="256"/>
      <c r="K20" s="244" t="str">
        <f t="shared" si="5"/>
        <v/>
      </c>
      <c r="M20" s="242"/>
      <c r="N20" s="256"/>
      <c r="O20" s="244" t="str">
        <f t="shared" si="6"/>
        <v/>
      </c>
      <c r="Q20" s="242"/>
      <c r="R20" s="256"/>
      <c r="S20" s="244" t="str">
        <f t="shared" si="7"/>
        <v/>
      </c>
    </row>
    <row r="21" spans="1:19" s="195" customFormat="1" ht="34.049999999999997" customHeight="1" thickBot="1" x14ac:dyDescent="0.35">
      <c r="A21" s="521"/>
      <c r="B21" s="524"/>
      <c r="C21" s="387" t="s">
        <v>381</v>
      </c>
      <c r="D21" s="387" t="s">
        <v>382</v>
      </c>
      <c r="E21" s="242"/>
      <c r="F21" s="256"/>
      <c r="G21" s="244" t="str">
        <f t="shared" si="4"/>
        <v/>
      </c>
      <c r="I21" s="242"/>
      <c r="J21" s="256"/>
      <c r="K21" s="244" t="str">
        <f t="shared" si="5"/>
        <v/>
      </c>
      <c r="M21" s="242"/>
      <c r="N21" s="256"/>
      <c r="O21" s="244" t="str">
        <f t="shared" si="6"/>
        <v/>
      </c>
      <c r="Q21" s="242"/>
      <c r="R21" s="256"/>
      <c r="S21" s="244" t="str">
        <f t="shared" si="7"/>
        <v/>
      </c>
    </row>
    <row r="22" spans="1:19" s="195" customFormat="1" ht="15" customHeight="1" thickBot="1" x14ac:dyDescent="0.35">
      <c r="A22" s="522"/>
      <c r="B22" s="525"/>
      <c r="C22" s="212"/>
      <c r="D22" s="211" t="s">
        <v>229</v>
      </c>
      <c r="E22" s="272">
        <f>SUMIF(G19:G21,"&gt;0",E19:E21)</f>
        <v>0</v>
      </c>
      <c r="F22" s="193" t="str">
        <f>IF(G22=1,"Very Good",IF(G22=2,"Good",IF(G22=3,"Fair",IF(G22=4,"Poor",IF(G22=5,"Very Poor","")))))</f>
        <v/>
      </c>
      <c r="G22" s="249" t="str">
        <f>IFERROR(ROUND(IFERROR(IF(E22=0,(AVERAGEIF(G19:G21,"&gt;0")),(SUMPRODUCT(G19:G21,E19:E21)/E22)),""),0),"")</f>
        <v/>
      </c>
      <c r="I22" s="272">
        <f>SUMIF(K19:K21,"&gt;0",I19:I21)</f>
        <v>0</v>
      </c>
      <c r="J22" s="193" t="str">
        <f>IF(K22=1,"Very Good",IF(K22=2,"Good",IF(K22=3,"Fair",IF(K22=4,"Poor",IF(K22=5,"Very Poor","")))))</f>
        <v/>
      </c>
      <c r="K22" s="249" t="str">
        <f>IFERROR(ROUND(IFERROR(IF(I22=0,(AVERAGEIF(K19:K21,"&gt;0")),(SUMPRODUCT(K19:K21,I19:I21)/I22)),""),0),"")</f>
        <v/>
      </c>
      <c r="M22" s="272">
        <f>SUMIF(O19:O21,"&gt;0",M19:M21)</f>
        <v>0</v>
      </c>
      <c r="N22" s="193" t="str">
        <f>IF(O22=1,"Very Good",IF(O22=2,"Good",IF(O22=3,"Fair",IF(O22=4,"Poor",IF(O22=5,"Very Poor","")))))</f>
        <v/>
      </c>
      <c r="O22" s="249" t="str">
        <f>IFERROR(ROUND(IFERROR(IF(M22=0,(AVERAGEIF(O19:O21,"&gt;0")),(SUMPRODUCT(O19:O21,M19:M21)/M22)),""),0),"")</f>
        <v/>
      </c>
      <c r="Q22" s="272">
        <f>SUMIF(S19:S21,"&gt;0",Q19:Q21)</f>
        <v>0</v>
      </c>
      <c r="R22" s="193" t="str">
        <f>IF(S22=1,"Very Good",IF(S22=2,"Good",IF(S22=3,"Fair",IF(S22=4,"Poor",IF(S22=5,"Very Poor","")))))</f>
        <v/>
      </c>
      <c r="S22" s="249" t="str">
        <f>IFERROR(ROUND(IFERROR(IF(Q22=0,(AVERAGEIF(S19:S21,"&gt;0")),(SUMPRODUCT(S19:S21,Q19:Q21)/Q22)),""),0),"")</f>
        <v/>
      </c>
    </row>
    <row r="23" spans="1:19" s="195" customFormat="1" ht="15" customHeight="1" x14ac:dyDescent="0.3">
      <c r="A23" s="520" t="s">
        <v>246</v>
      </c>
      <c r="B23" s="524" t="s">
        <v>57</v>
      </c>
      <c r="C23" s="526" t="s">
        <v>361</v>
      </c>
      <c r="D23" s="550" t="s">
        <v>290</v>
      </c>
      <c r="E23" s="551"/>
      <c r="F23" s="551"/>
      <c r="G23" s="552"/>
      <c r="I23" s="414"/>
      <c r="J23" s="415"/>
      <c r="K23" s="416"/>
      <c r="M23" s="414"/>
      <c r="N23" s="415"/>
      <c r="O23" s="416"/>
      <c r="Q23" s="414"/>
      <c r="R23" s="415"/>
      <c r="S23" s="416"/>
    </row>
    <row r="24" spans="1:19" s="195" customFormat="1" ht="30" customHeight="1" x14ac:dyDescent="0.3">
      <c r="A24" s="521"/>
      <c r="B24" s="524"/>
      <c r="C24" s="527"/>
      <c r="D24" s="273" t="s">
        <v>99</v>
      </c>
      <c r="E24" s="242"/>
      <c r="F24" s="246"/>
      <c r="G24" s="244" t="str">
        <f t="shared" ref="G24:G26" si="8">IF(F24="Very Good",1,IF(F24="Good",2,IF(F24="Fair",3,IF(F24="Poor",4,IF(F24="Very Poor",5,"")))))</f>
        <v/>
      </c>
      <c r="I24" s="242"/>
      <c r="J24" s="256"/>
      <c r="K24" s="346" t="str">
        <f t="shared" ref="K24:K26" si="9">IF(J24="Very Good",1,IF(J24="Good",2,IF(J24="Fair",3,IF(J24="Poor",4,IF(J24="Very Poor",5,"")))))</f>
        <v/>
      </c>
      <c r="M24" s="242"/>
      <c r="N24" s="256"/>
      <c r="O24" s="346" t="str">
        <f t="shared" ref="O24:O26" si="10">IF(N24="Very Good",1,IF(N24="Good",2,IF(N24="Fair",3,IF(N24="Poor",4,IF(N24="Very Poor",5,"")))))</f>
        <v/>
      </c>
      <c r="Q24" s="242"/>
      <c r="R24" s="256"/>
      <c r="S24" s="346" t="str">
        <f t="shared" ref="S24:S26" si="11">IF(R24="Very Good",1,IF(R24="Good",2,IF(R24="Fair",3,IF(R24="Poor",4,IF(R24="Very Poor",5,"")))))</f>
        <v/>
      </c>
    </row>
    <row r="25" spans="1:19" s="195" customFormat="1" ht="15" customHeight="1" x14ac:dyDescent="0.3">
      <c r="A25" s="521"/>
      <c r="B25" s="524"/>
      <c r="C25" s="527"/>
      <c r="D25" s="219" t="s">
        <v>103</v>
      </c>
      <c r="E25" s="242"/>
      <c r="F25" s="246"/>
      <c r="G25" s="244" t="str">
        <f t="shared" si="8"/>
        <v/>
      </c>
      <c r="I25" s="242"/>
      <c r="J25" s="246"/>
      <c r="K25" s="244" t="str">
        <f t="shared" si="9"/>
        <v/>
      </c>
      <c r="M25" s="242"/>
      <c r="N25" s="246"/>
      <c r="O25" s="244" t="str">
        <f t="shared" si="10"/>
        <v/>
      </c>
      <c r="Q25" s="242"/>
      <c r="R25" s="246"/>
      <c r="S25" s="244" t="str">
        <f t="shared" si="11"/>
        <v/>
      </c>
    </row>
    <row r="26" spans="1:19" s="195" customFormat="1" ht="15" customHeight="1" x14ac:dyDescent="0.3">
      <c r="A26" s="521"/>
      <c r="B26" s="524"/>
      <c r="C26" s="527"/>
      <c r="D26" s="229" t="s">
        <v>100</v>
      </c>
      <c r="E26" s="242"/>
      <c r="F26" s="246"/>
      <c r="G26" s="244" t="str">
        <f t="shared" si="8"/>
        <v/>
      </c>
      <c r="I26" s="242"/>
      <c r="J26" s="246"/>
      <c r="K26" s="244" t="str">
        <f t="shared" si="9"/>
        <v/>
      </c>
      <c r="M26" s="242"/>
      <c r="N26" s="246"/>
      <c r="O26" s="244" t="str">
        <f t="shared" si="10"/>
        <v/>
      </c>
      <c r="Q26" s="242"/>
      <c r="R26" s="246"/>
      <c r="S26" s="244" t="str">
        <f t="shared" si="11"/>
        <v/>
      </c>
    </row>
    <row r="27" spans="1:19" s="195" customFormat="1" x14ac:dyDescent="0.3">
      <c r="A27" s="521"/>
      <c r="B27" s="524"/>
      <c r="C27" s="527"/>
      <c r="D27" s="535" t="s">
        <v>247</v>
      </c>
      <c r="E27" s="535"/>
      <c r="F27" s="535"/>
      <c r="G27" s="535"/>
      <c r="H27" s="275"/>
      <c r="I27" s="417"/>
      <c r="J27" s="418"/>
      <c r="K27" s="419"/>
      <c r="M27" s="417"/>
      <c r="N27" s="418"/>
      <c r="O27" s="419"/>
      <c r="Q27" s="417"/>
      <c r="R27" s="418"/>
      <c r="S27" s="419"/>
    </row>
    <row r="28" spans="1:19" s="195" customFormat="1" x14ac:dyDescent="0.3">
      <c r="A28" s="521"/>
      <c r="B28" s="524"/>
      <c r="C28" s="527"/>
      <c r="D28" s="219" t="s">
        <v>248</v>
      </c>
      <c r="E28" s="242"/>
      <c r="F28" s="246"/>
      <c r="G28" s="244" t="str">
        <f t="shared" ref="G28:G29" si="12">IF(F28="Very Good",1,IF(F28="Good",2,IF(F28="Fair",3,IF(F28="Poor",4,IF(F28="Very Poor",5,"")))))</f>
        <v/>
      </c>
      <c r="I28" s="242"/>
      <c r="J28" s="256"/>
      <c r="K28" s="346" t="str">
        <f t="shared" ref="K28:K29" si="13">IF(J28="Very Good",1,IF(J28="Good",2,IF(J28="Fair",3,IF(J28="Poor",4,IF(J28="Very Poor",5,"")))))</f>
        <v/>
      </c>
      <c r="M28" s="242"/>
      <c r="N28" s="256"/>
      <c r="O28" s="346" t="str">
        <f t="shared" ref="O28:O29" si="14">IF(N28="Very Good",1,IF(N28="Good",2,IF(N28="Fair",3,IF(N28="Poor",4,IF(N28="Very Poor",5,"")))))</f>
        <v/>
      </c>
      <c r="Q28" s="242"/>
      <c r="R28" s="256"/>
      <c r="S28" s="346" t="str">
        <f t="shared" ref="S28:S29" si="15">IF(R28="Very Good",1,IF(R28="Good",2,IF(R28="Fair",3,IF(R28="Poor",4,IF(R28="Very Poor",5,"")))))</f>
        <v/>
      </c>
    </row>
    <row r="29" spans="1:19" s="195" customFormat="1" ht="27.3" customHeight="1" thickBot="1" x14ac:dyDescent="0.35">
      <c r="A29" s="521"/>
      <c r="B29" s="524"/>
      <c r="C29" s="528"/>
      <c r="D29" s="273" t="s">
        <v>249</v>
      </c>
      <c r="E29" s="242"/>
      <c r="F29" s="246"/>
      <c r="G29" s="244" t="str">
        <f t="shared" si="12"/>
        <v/>
      </c>
      <c r="I29" s="242"/>
      <c r="J29" s="246"/>
      <c r="K29" s="244" t="str">
        <f t="shared" si="13"/>
        <v/>
      </c>
      <c r="M29" s="242"/>
      <c r="N29" s="246"/>
      <c r="O29" s="244" t="str">
        <f t="shared" si="14"/>
        <v/>
      </c>
      <c r="Q29" s="242"/>
      <c r="R29" s="246"/>
      <c r="S29" s="244" t="str">
        <f t="shared" si="15"/>
        <v/>
      </c>
    </row>
    <row r="30" spans="1:19" s="195" customFormat="1" ht="15" customHeight="1" thickBot="1" x14ac:dyDescent="0.35">
      <c r="A30" s="521"/>
      <c r="B30" s="525"/>
      <c r="C30" s="212"/>
      <c r="D30" s="211" t="s">
        <v>222</v>
      </c>
      <c r="E30" s="272">
        <f>SUMIF(G23:G29,"&gt;0",E23:E29)</f>
        <v>0</v>
      </c>
      <c r="F30" s="193" t="str">
        <f>IF(G30=1,"Very Good",IF(G30=2,"Good",IF(G30=3,"Fair",IF(G30=4,"Poor",IF(G30=5,"Very Poor","")))))</f>
        <v/>
      </c>
      <c r="G30" s="249" t="str">
        <f>IFERROR(ROUND(IFERROR(IF(E30=0,(AVERAGEIF(G23:G29,"&gt;0")),(SUMPRODUCT(G23:G29,E23:E29)/E30)),""),0),"")</f>
        <v/>
      </c>
      <c r="I30" s="272">
        <f>SUMIF(K23:K29,"&gt;0",I23:I29)</f>
        <v>0</v>
      </c>
      <c r="J30" s="193" t="str">
        <f>IF(K30=1,"Very Good",IF(K30=2,"Good",IF(K30=3,"Fair",IF(K30=4,"Poor",IF(K30=5,"Very Poor","")))))</f>
        <v/>
      </c>
      <c r="K30" s="249" t="str">
        <f>IFERROR(ROUND(IFERROR(IF(I30=0,(AVERAGEIF(K23:K29,"&gt;0")),(SUMPRODUCT(K23:K29,I23:I29)/I30)),""),0),"")</f>
        <v/>
      </c>
      <c r="M30" s="272">
        <f>SUMIF(O23:O29,"&gt;0",M23:M29)</f>
        <v>0</v>
      </c>
      <c r="N30" s="193" t="str">
        <f>IF(O30=1,"Very Good",IF(O30=2,"Good",IF(O30=3,"Fair",IF(O30=4,"Poor",IF(O30=5,"Very Poor","")))))</f>
        <v/>
      </c>
      <c r="O30" s="249" t="str">
        <f>IFERROR(ROUND(IFERROR(IF(M30=0,(AVERAGEIF(O23:O29,"&gt;0")),(SUMPRODUCT(O23:O29,M23:M29)/M30)),""),0),"")</f>
        <v/>
      </c>
      <c r="Q30" s="272">
        <f>SUMIF(S23:S29,"&gt;0",Q23:Q29)</f>
        <v>0</v>
      </c>
      <c r="R30" s="193" t="str">
        <f>IF(S30=1,"Very Good",IF(S30=2,"Good",IF(S30=3,"Fair",IF(S30=4,"Poor",IF(S30=5,"Very Poor","")))))</f>
        <v/>
      </c>
      <c r="S30" s="249" t="str">
        <f>IFERROR(ROUND(IFERROR(IF(Q30=0,(AVERAGEIF(S23:S29,"&gt;0")),(SUMPRODUCT(S23:S29,Q23:Q29)/Q30)),""),0),"")</f>
        <v/>
      </c>
    </row>
    <row r="31" spans="1:19" s="195" customFormat="1" ht="13.8" customHeight="1" x14ac:dyDescent="0.3">
      <c r="A31" s="521"/>
      <c r="B31" s="524" t="s">
        <v>58</v>
      </c>
      <c r="C31" s="526" t="s">
        <v>96</v>
      </c>
      <c r="D31" s="550" t="s">
        <v>290</v>
      </c>
      <c r="E31" s="551"/>
      <c r="F31" s="551"/>
      <c r="G31" s="552"/>
      <c r="I31" s="414"/>
      <c r="J31" s="415"/>
      <c r="K31" s="416"/>
      <c r="M31" s="414"/>
      <c r="N31" s="415"/>
      <c r="O31" s="416"/>
      <c r="Q31" s="414"/>
      <c r="R31" s="415"/>
      <c r="S31" s="416"/>
    </row>
    <row r="32" spans="1:19" s="195" customFormat="1" ht="33.6" customHeight="1" x14ac:dyDescent="0.3">
      <c r="A32" s="521"/>
      <c r="B32" s="524"/>
      <c r="C32" s="527"/>
      <c r="D32" s="273" t="s">
        <v>101</v>
      </c>
      <c r="E32" s="242"/>
      <c r="F32" s="246"/>
      <c r="G32" s="244" t="str">
        <f>IF(F32="Very Good",1,IF(F32="Good",2,IF(F32="Fair",3,IF(F32="Poor",4,IF(F32="Very Poor",5,"")))))</f>
        <v/>
      </c>
      <c r="I32" s="242"/>
      <c r="J32" s="246"/>
      <c r="K32" s="244" t="str">
        <f>IF(J32="Very Good",1,IF(J32="Good",2,IF(J32="Fair",3,IF(J32="Poor",4,IF(J32="Very Poor",5,"")))))</f>
        <v/>
      </c>
      <c r="M32" s="242"/>
      <c r="N32" s="246"/>
      <c r="O32" s="244" t="str">
        <f>IF(N32="Very Good",1,IF(N32="Good",2,IF(N32="Fair",3,IF(N32="Poor",4,IF(N32="Very Poor",5,"")))))</f>
        <v/>
      </c>
      <c r="Q32" s="242"/>
      <c r="R32" s="246"/>
      <c r="S32" s="244" t="str">
        <f>IF(R32="Very Good",1,IF(R32="Good",2,IF(R32="Fair",3,IF(R32="Poor",4,IF(R32="Very Poor",5,"")))))</f>
        <v/>
      </c>
    </row>
    <row r="33" spans="1:19" s="195" customFormat="1" ht="14.4" customHeight="1" x14ac:dyDescent="0.3">
      <c r="A33" s="521"/>
      <c r="B33" s="524"/>
      <c r="C33" s="527"/>
      <c r="D33" s="535" t="s">
        <v>247</v>
      </c>
      <c r="E33" s="535"/>
      <c r="F33" s="535"/>
      <c r="G33" s="535"/>
      <c r="H33" s="275"/>
      <c r="I33" s="417"/>
      <c r="J33" s="418"/>
      <c r="K33" s="419"/>
      <c r="M33" s="417"/>
      <c r="N33" s="418"/>
      <c r="O33" s="419"/>
      <c r="Q33" s="417"/>
      <c r="R33" s="418"/>
      <c r="S33" s="419"/>
    </row>
    <row r="34" spans="1:19" s="195" customFormat="1" ht="15" customHeight="1" x14ac:dyDescent="0.3">
      <c r="A34" s="521"/>
      <c r="B34" s="524"/>
      <c r="C34" s="527"/>
      <c r="D34" s="276" t="s">
        <v>250</v>
      </c>
      <c r="E34" s="242"/>
      <c r="F34" s="246"/>
      <c r="G34" s="244" t="str">
        <f t="shared" ref="G34:G35" si="16">IF(F34="Very Good",1,IF(F34="Good",2,IF(F34="Fair",3,IF(F34="Poor",4,IF(F34="Very Poor",5,"")))))</f>
        <v/>
      </c>
      <c r="I34" s="242"/>
      <c r="J34" s="246"/>
      <c r="K34" s="244" t="str">
        <f t="shared" ref="K34:K35" si="17">IF(J34="Very Good",1,IF(J34="Good",2,IF(J34="Fair",3,IF(J34="Poor",4,IF(J34="Very Poor",5,"")))))</f>
        <v/>
      </c>
      <c r="M34" s="242"/>
      <c r="N34" s="246"/>
      <c r="O34" s="244" t="str">
        <f t="shared" ref="O34:O35" si="18">IF(N34="Very Good",1,IF(N34="Good",2,IF(N34="Fair",3,IF(N34="Poor",4,IF(N34="Very Poor",5,"")))))</f>
        <v/>
      </c>
      <c r="Q34" s="242"/>
      <c r="R34" s="246"/>
      <c r="S34" s="244" t="str">
        <f t="shared" ref="S34:S35" si="19">IF(R34="Very Good",1,IF(R34="Good",2,IF(R34="Fair",3,IF(R34="Poor",4,IF(R34="Very Poor",5,"")))))</f>
        <v/>
      </c>
    </row>
    <row r="35" spans="1:19" s="195" customFormat="1" ht="15" customHeight="1" thickBot="1" x14ac:dyDescent="0.35">
      <c r="A35" s="521"/>
      <c r="B35" s="524"/>
      <c r="C35" s="528"/>
      <c r="D35" s="274" t="s">
        <v>102</v>
      </c>
      <c r="E35" s="242"/>
      <c r="F35" s="246"/>
      <c r="G35" s="244" t="str">
        <f t="shared" si="16"/>
        <v/>
      </c>
      <c r="I35" s="242"/>
      <c r="J35" s="246"/>
      <c r="K35" s="244" t="str">
        <f t="shared" si="17"/>
        <v/>
      </c>
      <c r="M35" s="242"/>
      <c r="N35" s="246"/>
      <c r="O35" s="244" t="str">
        <f t="shared" si="18"/>
        <v/>
      </c>
      <c r="Q35" s="242"/>
      <c r="R35" s="246"/>
      <c r="S35" s="244" t="str">
        <f t="shared" si="19"/>
        <v/>
      </c>
    </row>
    <row r="36" spans="1:19" s="195" customFormat="1" ht="15" customHeight="1" thickBot="1" x14ac:dyDescent="0.35">
      <c r="A36" s="521"/>
      <c r="B36" s="525"/>
      <c r="C36" s="212"/>
      <c r="D36" s="211" t="s">
        <v>226</v>
      </c>
      <c r="E36" s="272">
        <f>SUMIF(G31:G35,"&gt;0",E31:E35)</f>
        <v>0</v>
      </c>
      <c r="F36" s="193" t="str">
        <f>IF(G36=1,"Very Good",IF(G36=2,"Good",IF(G36=3,"Fair",IF(G36=4,"Poor",IF(G36=5,"Very Poor","")))))</f>
        <v/>
      </c>
      <c r="G36" s="249" t="str">
        <f>IFERROR(ROUND(IFERROR(IF(E36=0,(AVERAGEIF(G31:G35,"&gt;0")),(SUMPRODUCT(G31:G35,E31:E35)/E36)),""),0),"")</f>
        <v/>
      </c>
      <c r="I36" s="272">
        <f>SUMIF(K31:K35,"&gt;0",I31:I35)</f>
        <v>0</v>
      </c>
      <c r="J36" s="193" t="str">
        <f>IF(K36=1,"Very Good",IF(K36=2,"Good",IF(K36=3,"Fair",IF(K36=4,"Poor",IF(K36=5,"Very Poor","")))))</f>
        <v/>
      </c>
      <c r="K36" s="249" t="str">
        <f>IFERROR(ROUND(IFERROR(IF(I36=0,(AVERAGEIF(K31:K35,"&gt;0")),(SUMPRODUCT(K31:K35,I31:I35)/I36)),""),0),"")</f>
        <v/>
      </c>
      <c r="M36" s="272">
        <f>SUMIF(O31:O35,"&gt;0",M31:M35)</f>
        <v>0</v>
      </c>
      <c r="N36" s="193" t="str">
        <f>IF(O36=1,"Very Good",IF(O36=2,"Good",IF(O36=3,"Fair",IF(O36=4,"Poor",IF(O36=5,"Very Poor","")))))</f>
        <v/>
      </c>
      <c r="O36" s="249" t="str">
        <f>IFERROR(ROUND(IFERROR(IF(M36=0,(AVERAGEIF(O31:O35,"&gt;0")),(SUMPRODUCT(O31:O35,M31:M35)/M36)),""),0),"")</f>
        <v/>
      </c>
      <c r="Q36" s="272">
        <f>SUMIF(S31:S35,"&gt;0",Q31:Q35)</f>
        <v>0</v>
      </c>
      <c r="R36" s="193" t="str">
        <f>IF(S36=1,"Very Good",IF(S36=2,"Good",IF(S36=3,"Fair",IF(S36=4,"Poor",IF(S36=5,"Very Poor","")))))</f>
        <v/>
      </c>
      <c r="S36" s="249" t="str">
        <f>IFERROR(ROUND(IFERROR(IF(Q36=0,(AVERAGEIF(S31:S35,"&gt;0")),(SUMPRODUCT(S31:S35,Q31:Q35)/Q36)),""),0),"")</f>
        <v/>
      </c>
    </row>
    <row r="37" spans="1:19" s="195" customFormat="1" ht="15.6" customHeight="1" x14ac:dyDescent="0.3">
      <c r="A37" s="520" t="s">
        <v>104</v>
      </c>
      <c r="B37" s="523" t="s">
        <v>57</v>
      </c>
      <c r="C37" s="526" t="s">
        <v>361</v>
      </c>
      <c r="D37" s="223" t="s">
        <v>90</v>
      </c>
      <c r="E37" s="242"/>
      <c r="F37" s="243"/>
      <c r="G37" s="244" t="str">
        <f t="shared" ref="G37:G44" si="20">IF(F37="Very Good",1,IF(F37="Good",2,IF(F37="Fair",3,IF(F37="Poor",4,IF(F37="Very Poor",5,"")))))</f>
        <v/>
      </c>
      <c r="I37" s="242"/>
      <c r="J37" s="243"/>
      <c r="K37" s="244" t="str">
        <f t="shared" ref="K37:K44" si="21">IF(J37="Very Good",1,IF(J37="Good",2,IF(J37="Fair",3,IF(J37="Poor",4,IF(J37="Very Poor",5,"")))))</f>
        <v/>
      </c>
      <c r="M37" s="242"/>
      <c r="N37" s="243"/>
      <c r="O37" s="244" t="str">
        <f t="shared" ref="O37:O44" si="22">IF(N37="Very Good",1,IF(N37="Good",2,IF(N37="Fair",3,IF(N37="Poor",4,IF(N37="Very Poor",5,"")))))</f>
        <v/>
      </c>
      <c r="Q37" s="242"/>
      <c r="R37" s="243"/>
      <c r="S37" s="244" t="str">
        <f t="shared" ref="S37:S44" si="23">IF(R37="Very Good",1,IF(R37="Good",2,IF(R37="Fair",3,IF(R37="Poor",4,IF(R37="Very Poor",5,"")))))</f>
        <v/>
      </c>
    </row>
    <row r="38" spans="1:19" s="195" customFormat="1" ht="15.6" customHeight="1" x14ac:dyDescent="0.3">
      <c r="A38" s="521"/>
      <c r="B38" s="524"/>
      <c r="C38" s="527"/>
      <c r="D38" s="220" t="s">
        <v>251</v>
      </c>
      <c r="E38" s="242"/>
      <c r="F38" s="246"/>
      <c r="G38" s="244" t="str">
        <f t="shared" si="20"/>
        <v/>
      </c>
      <c r="I38" s="242"/>
      <c r="J38" s="246"/>
      <c r="K38" s="244" t="str">
        <f t="shared" si="21"/>
        <v/>
      </c>
      <c r="M38" s="242"/>
      <c r="N38" s="246"/>
      <c r="O38" s="244" t="str">
        <f t="shared" si="22"/>
        <v/>
      </c>
      <c r="Q38" s="242"/>
      <c r="R38" s="246"/>
      <c r="S38" s="244" t="str">
        <f t="shared" si="23"/>
        <v/>
      </c>
    </row>
    <row r="39" spans="1:19" s="195" customFormat="1" ht="30" customHeight="1" x14ac:dyDescent="0.3">
      <c r="A39" s="521"/>
      <c r="B39" s="524"/>
      <c r="C39" s="527"/>
      <c r="D39" s="220" t="s">
        <v>252</v>
      </c>
      <c r="E39" s="242"/>
      <c r="F39" s="246"/>
      <c r="G39" s="244" t="str">
        <f t="shared" si="20"/>
        <v/>
      </c>
      <c r="I39" s="242"/>
      <c r="J39" s="246"/>
      <c r="K39" s="244" t="str">
        <f t="shared" si="21"/>
        <v/>
      </c>
      <c r="M39" s="242"/>
      <c r="N39" s="246"/>
      <c r="O39" s="244" t="str">
        <f t="shared" si="22"/>
        <v/>
      </c>
      <c r="Q39" s="242"/>
      <c r="R39" s="246"/>
      <c r="S39" s="244" t="str">
        <f t="shared" si="23"/>
        <v/>
      </c>
    </row>
    <row r="40" spans="1:19" s="195" customFormat="1" ht="30" customHeight="1" x14ac:dyDescent="0.3">
      <c r="A40" s="521"/>
      <c r="B40" s="524"/>
      <c r="C40" s="527"/>
      <c r="D40" s="220" t="s">
        <v>105</v>
      </c>
      <c r="E40" s="242"/>
      <c r="F40" s="246"/>
      <c r="G40" s="244" t="str">
        <f t="shared" si="20"/>
        <v/>
      </c>
      <c r="I40" s="242"/>
      <c r="J40" s="246"/>
      <c r="K40" s="244" t="str">
        <f t="shared" si="21"/>
        <v/>
      </c>
      <c r="M40" s="242"/>
      <c r="N40" s="246"/>
      <c r="O40" s="244" t="str">
        <f t="shared" si="22"/>
        <v/>
      </c>
      <c r="Q40" s="242"/>
      <c r="R40" s="246"/>
      <c r="S40" s="244" t="str">
        <f t="shared" si="23"/>
        <v/>
      </c>
    </row>
    <row r="41" spans="1:19" ht="30" customHeight="1" x14ac:dyDescent="0.3">
      <c r="A41" s="521"/>
      <c r="B41" s="524"/>
      <c r="C41" s="527"/>
      <c r="D41" s="220" t="s">
        <v>253</v>
      </c>
      <c r="E41" s="242"/>
      <c r="F41" s="246"/>
      <c r="G41" s="244" t="str">
        <f t="shared" si="20"/>
        <v/>
      </c>
      <c r="I41" s="242"/>
      <c r="J41" s="246"/>
      <c r="K41" s="244" t="str">
        <f t="shared" si="21"/>
        <v/>
      </c>
      <c r="M41" s="242"/>
      <c r="N41" s="246"/>
      <c r="O41" s="244" t="str">
        <f t="shared" si="22"/>
        <v/>
      </c>
      <c r="Q41" s="242"/>
      <c r="R41" s="246"/>
      <c r="S41" s="244" t="str">
        <f t="shared" si="23"/>
        <v/>
      </c>
    </row>
    <row r="42" spans="1:19" ht="30" customHeight="1" x14ac:dyDescent="0.3">
      <c r="A42" s="521"/>
      <c r="B42" s="524"/>
      <c r="C42" s="527"/>
      <c r="D42" s="220" t="s">
        <v>254</v>
      </c>
      <c r="E42" s="242"/>
      <c r="F42" s="246"/>
      <c r="G42" s="244" t="str">
        <f t="shared" si="20"/>
        <v/>
      </c>
      <c r="I42" s="242"/>
      <c r="J42" s="246"/>
      <c r="K42" s="244" t="str">
        <f t="shared" si="21"/>
        <v/>
      </c>
      <c r="M42" s="242"/>
      <c r="N42" s="246"/>
      <c r="O42" s="244" t="str">
        <f t="shared" si="22"/>
        <v/>
      </c>
      <c r="Q42" s="242"/>
      <c r="R42" s="246"/>
      <c r="S42" s="244" t="str">
        <f t="shared" si="23"/>
        <v/>
      </c>
    </row>
    <row r="43" spans="1:19" ht="30" customHeight="1" x14ac:dyDescent="0.3">
      <c r="A43" s="521"/>
      <c r="B43" s="524"/>
      <c r="C43" s="527"/>
      <c r="D43" s="220" t="s">
        <v>242</v>
      </c>
      <c r="E43" s="242"/>
      <c r="F43" s="246"/>
      <c r="G43" s="244" t="str">
        <f t="shared" si="20"/>
        <v/>
      </c>
      <c r="I43" s="242"/>
      <c r="J43" s="246"/>
      <c r="K43" s="244" t="str">
        <f t="shared" si="21"/>
        <v/>
      </c>
      <c r="M43" s="242"/>
      <c r="N43" s="246"/>
      <c r="O43" s="244" t="str">
        <f t="shared" si="22"/>
        <v/>
      </c>
      <c r="Q43" s="242"/>
      <c r="R43" s="246"/>
      <c r="S43" s="244" t="str">
        <f t="shared" si="23"/>
        <v/>
      </c>
    </row>
    <row r="44" spans="1:19" ht="45.45" customHeight="1" thickBot="1" x14ac:dyDescent="0.35">
      <c r="A44" s="521"/>
      <c r="B44" s="524"/>
      <c r="C44" s="531"/>
      <c r="D44" s="219" t="s">
        <v>243</v>
      </c>
      <c r="E44" s="242"/>
      <c r="F44" s="246"/>
      <c r="G44" s="244" t="str">
        <f t="shared" si="20"/>
        <v/>
      </c>
      <c r="I44" s="242"/>
      <c r="J44" s="246"/>
      <c r="K44" s="244" t="str">
        <f t="shared" si="21"/>
        <v/>
      </c>
      <c r="M44" s="242"/>
      <c r="N44" s="246"/>
      <c r="O44" s="244" t="str">
        <f t="shared" si="22"/>
        <v/>
      </c>
      <c r="Q44" s="242"/>
      <c r="R44" s="246"/>
      <c r="S44" s="244" t="str">
        <f t="shared" si="23"/>
        <v/>
      </c>
    </row>
    <row r="45" spans="1:19" ht="15" customHeight="1" thickBot="1" x14ac:dyDescent="0.35">
      <c r="A45" s="521"/>
      <c r="B45" s="525"/>
      <c r="C45" s="212"/>
      <c r="D45" s="211" t="s">
        <v>222</v>
      </c>
      <c r="E45" s="272">
        <f>SUMIF(G37:G44,"&gt;0",E37:E44)</f>
        <v>0</v>
      </c>
      <c r="F45" s="193" t="str">
        <f>IF(G45=1,"Very Good",IF(G45=2,"Good",IF(G45=3,"Fair",IF(G45=4,"Poor",IF(G45=5,"Very Poor","")))))</f>
        <v/>
      </c>
      <c r="G45" s="249" t="str">
        <f>IFERROR(ROUND(IFERROR(IF(E45=0,(AVERAGEIF(G37:G44,"&gt;0")),(SUMPRODUCT(G37:G44,E37:E44)/E45)),""),0),"")</f>
        <v/>
      </c>
      <c r="I45" s="272">
        <f>SUMIF(K37:K44,"&gt;0",I37:I44)</f>
        <v>0</v>
      </c>
      <c r="J45" s="193" t="str">
        <f>IF(K45=1,"Very Good",IF(K45=2,"Good",IF(K45=3,"Fair",IF(K45=4,"Poor",IF(K45=5,"Very Poor","")))))</f>
        <v/>
      </c>
      <c r="K45" s="249" t="str">
        <f>IFERROR(ROUND(IFERROR(IF(I45=0,(AVERAGEIF(K37:K44,"&gt;0")),(SUMPRODUCT(K37:K44,I37:I44)/I45)),""),0),"")</f>
        <v/>
      </c>
      <c r="M45" s="272">
        <f>SUMIF(O37:O44,"&gt;0",M37:M44)</f>
        <v>0</v>
      </c>
      <c r="N45" s="193" t="str">
        <f>IF(O45=1,"Very Good",IF(O45=2,"Good",IF(O45=3,"Fair",IF(O45=4,"Poor",IF(O45=5,"Very Poor","")))))</f>
        <v/>
      </c>
      <c r="O45" s="249" t="str">
        <f>IFERROR(ROUND(IFERROR(IF(M45=0,(AVERAGEIF(O37:O44,"&gt;0")),(SUMPRODUCT(O37:O44,M37:M44)/M45)),""),0),"")</f>
        <v/>
      </c>
      <c r="Q45" s="272">
        <f>SUMIF(S37:S44,"&gt;0",Q37:Q44)</f>
        <v>0</v>
      </c>
      <c r="R45" s="193" t="str">
        <f>IF(S45=1,"Very Good",IF(S45=2,"Good",IF(S45=3,"Fair",IF(S45=4,"Poor",IF(S45=5,"Very Poor","")))))</f>
        <v/>
      </c>
      <c r="S45" s="249" t="str">
        <f>IFERROR(ROUND(IFERROR(IF(Q45=0,(AVERAGEIF(S37:S44,"&gt;0")),(SUMPRODUCT(S37:S44,Q37:Q44)/Q45)),""),0),"")</f>
        <v/>
      </c>
    </row>
    <row r="46" spans="1:19" ht="103.05" customHeight="1" x14ac:dyDescent="0.3">
      <c r="A46" s="521"/>
      <c r="B46" s="523" t="s">
        <v>58</v>
      </c>
      <c r="C46" s="526" t="s">
        <v>96</v>
      </c>
      <c r="D46" s="223" t="s">
        <v>255</v>
      </c>
      <c r="E46" s="242"/>
      <c r="F46" s="256"/>
      <c r="G46" s="244" t="str">
        <f>IF(F46="Very Good",1,IF(F46="Good",2,IF(F46="Fair",3,IF(F46="Poor",4,IF(F46="Very Poor",5,"")))))</f>
        <v/>
      </c>
      <c r="H46" s="194"/>
      <c r="I46" s="242"/>
      <c r="J46" s="256"/>
      <c r="K46" s="244" t="str">
        <f>IF(J46="Very Good",1,IF(J46="Good",2,IF(J46="Fair",3,IF(J46="Poor",4,IF(J46="Very Poor",5,"")))))</f>
        <v/>
      </c>
      <c r="M46" s="242"/>
      <c r="N46" s="256"/>
      <c r="O46" s="244" t="str">
        <f>IF(N46="Very Good",1,IF(N46="Good",2,IF(N46="Fair",3,IF(N46="Poor",4,IF(N46="Very Poor",5,"")))))</f>
        <v/>
      </c>
      <c r="Q46" s="242"/>
      <c r="R46" s="256"/>
      <c r="S46" s="244" t="str">
        <f>IF(R46="Very Good",1,IF(R46="Good",2,IF(R46="Fair",3,IF(R46="Poor",4,IF(R46="Very Poor",5,"")))))</f>
        <v/>
      </c>
    </row>
    <row r="47" spans="1:19" ht="23.1" customHeight="1" thickBot="1" x14ac:dyDescent="0.35">
      <c r="A47" s="521"/>
      <c r="B47" s="524"/>
      <c r="C47" s="528"/>
      <c r="D47" s="220" t="s">
        <v>407</v>
      </c>
      <c r="E47" s="242"/>
      <c r="F47" s="256"/>
      <c r="G47" s="244" t="str">
        <f>IF(F47="Very Good",1,IF(F47="Good",2,IF(F47="Fair",3,IF(F47="Poor",4,IF(F47="Very Poor",5,"")))))</f>
        <v/>
      </c>
      <c r="I47" s="242"/>
      <c r="J47" s="256"/>
      <c r="K47" s="244" t="str">
        <f>IF(J47="Very Good",1,IF(J47="Good",2,IF(J47="Fair",3,IF(J47="Poor",4,IF(J47="Very Poor",5,"")))))</f>
        <v/>
      </c>
      <c r="M47" s="242"/>
      <c r="N47" s="256"/>
      <c r="O47" s="244" t="str">
        <f>IF(N47="Very Good",1,IF(N47="Good",2,IF(N47="Fair",3,IF(N47="Poor",4,IF(N47="Very Poor",5,"")))))</f>
        <v/>
      </c>
      <c r="Q47" s="242"/>
      <c r="R47" s="256"/>
      <c r="S47" s="244" t="str">
        <f>IF(R47="Very Good",1,IF(R47="Good",2,IF(R47="Fair",3,IF(R47="Poor",4,IF(R47="Very Poor",5,"")))))</f>
        <v/>
      </c>
    </row>
    <row r="48" spans="1:19" ht="15" customHeight="1" thickBot="1" x14ac:dyDescent="0.35">
      <c r="A48" s="521"/>
      <c r="B48" s="525"/>
      <c r="C48" s="212"/>
      <c r="D48" s="211" t="s">
        <v>226</v>
      </c>
      <c r="E48" s="272">
        <f>SUMIF(G46:G47,"&gt;0",E46:E47)</f>
        <v>0</v>
      </c>
      <c r="F48" s="193" t="str">
        <f>IF(G48=1,"Very Good",IF(G48=2,"Good",IF(G48=3,"Fair",IF(G48=4,"Poor",IF(G48=5,"Very Poor","")))))</f>
        <v/>
      </c>
      <c r="G48" s="249" t="str">
        <f>IFERROR(ROUND(IFERROR(IF(E48=0,(AVERAGEIF(G46:G47,"&gt;0")),(SUMPRODUCT(G46:G47,E46:E47)/E48)),""),0),"")</f>
        <v/>
      </c>
      <c r="I48" s="272">
        <f>SUMIF(K46:K47,"&gt;0",I46:I47)</f>
        <v>0</v>
      </c>
      <c r="J48" s="193" t="str">
        <f>IF(K48=1,"Very Good",IF(K48=2,"Good",IF(K48=3,"Fair",IF(K48=4,"Poor",IF(K48=5,"Very Poor","")))))</f>
        <v/>
      </c>
      <c r="K48" s="249" t="str">
        <f>IFERROR(ROUND(IFERROR(IF(I48=0,(AVERAGEIF(K46:K47,"&gt;0")),(SUMPRODUCT(K46:K47,I46:I47)/I48)),""),0),"")</f>
        <v/>
      </c>
      <c r="M48" s="272">
        <f>SUMIF(O46:O47,"&gt;0",M46:M47)</f>
        <v>0</v>
      </c>
      <c r="N48" s="193" t="str">
        <f>IF(O48=1,"Very Good",IF(O48=2,"Good",IF(O48=3,"Fair",IF(O48=4,"Poor",IF(O48=5,"Very Poor","")))))</f>
        <v/>
      </c>
      <c r="O48" s="249" t="str">
        <f>IFERROR(ROUND(IFERROR(IF(M48=0,(AVERAGEIF(O46:O47,"&gt;0")),(SUMPRODUCT(O46:O47,M46:M47)/M48)),""),0),"")</f>
        <v/>
      </c>
      <c r="Q48" s="272">
        <f>SUMIF(S46:S47,"&gt;0",Q46:Q47)</f>
        <v>0</v>
      </c>
      <c r="R48" s="193" t="str">
        <f>IF(S48=1,"Very Good",IF(S48=2,"Good",IF(S48=3,"Fair",IF(S48=4,"Poor",IF(S48=5,"Very Poor","")))))</f>
        <v/>
      </c>
      <c r="S48" s="249" t="str">
        <f>IFERROR(ROUND(IFERROR(IF(Q48=0,(AVERAGEIF(S46:S47,"&gt;0")),(SUMPRODUCT(S46:S47,Q46:Q47)/Q48)),""),0),"")</f>
        <v/>
      </c>
    </row>
    <row r="49" spans="1:19" s="127" customFormat="1" ht="34.950000000000003" customHeight="1" x14ac:dyDescent="0.3">
      <c r="A49" s="521"/>
      <c r="B49" s="523" t="s">
        <v>62</v>
      </c>
      <c r="C49" s="526" t="s">
        <v>380</v>
      </c>
      <c r="D49" s="223" t="s">
        <v>106</v>
      </c>
      <c r="E49" s="242"/>
      <c r="F49" s="246"/>
      <c r="G49" s="244" t="str">
        <f t="shared" ref="G49:G51" si="24">IF(F49="Very Good",1,IF(F49="Good",2,IF(F49="Fair",3,IF(F49="Poor",4,IF(F49="Very Poor",5,"")))))</f>
        <v/>
      </c>
      <c r="H49" s="224"/>
      <c r="I49" s="242"/>
      <c r="J49" s="246"/>
      <c r="K49" s="244" t="str">
        <f t="shared" ref="K49:K51" si="25">IF(J49="Very Good",1,IF(J49="Good",2,IF(J49="Fair",3,IF(J49="Poor",4,IF(J49="Very Poor",5,"")))))</f>
        <v/>
      </c>
      <c r="M49" s="242"/>
      <c r="N49" s="246"/>
      <c r="O49" s="244" t="str">
        <f t="shared" ref="O49:O51" si="26">IF(N49="Very Good",1,IF(N49="Good",2,IF(N49="Fair",3,IF(N49="Poor",4,IF(N49="Very Poor",5,"")))))</f>
        <v/>
      </c>
      <c r="Q49" s="242"/>
      <c r="R49" s="246"/>
      <c r="S49" s="244" t="str">
        <f t="shared" ref="S49:S51" si="27">IF(R49="Very Good",1,IF(R49="Good",2,IF(R49="Fair",3,IF(R49="Poor",4,IF(R49="Very Poor",5,"")))))</f>
        <v/>
      </c>
    </row>
    <row r="50" spans="1:19" ht="34.950000000000003" customHeight="1" x14ac:dyDescent="0.3">
      <c r="A50" s="521"/>
      <c r="B50" s="524"/>
      <c r="C50" s="531"/>
      <c r="D50" s="219" t="s">
        <v>107</v>
      </c>
      <c r="E50" s="242"/>
      <c r="F50" s="256"/>
      <c r="G50" s="244" t="str">
        <f t="shared" si="24"/>
        <v/>
      </c>
      <c r="I50" s="242"/>
      <c r="J50" s="256"/>
      <c r="K50" s="244" t="str">
        <f t="shared" si="25"/>
        <v/>
      </c>
      <c r="M50" s="242"/>
      <c r="N50" s="256"/>
      <c r="O50" s="244" t="str">
        <f t="shared" si="26"/>
        <v/>
      </c>
      <c r="Q50" s="242"/>
      <c r="R50" s="256"/>
      <c r="S50" s="244" t="str">
        <f t="shared" si="27"/>
        <v/>
      </c>
    </row>
    <row r="51" spans="1:19" ht="34.950000000000003" customHeight="1" thickBot="1" x14ac:dyDescent="0.35">
      <c r="A51" s="521"/>
      <c r="B51" s="524"/>
      <c r="C51" s="387" t="s">
        <v>381</v>
      </c>
      <c r="D51" s="387" t="s">
        <v>382</v>
      </c>
      <c r="E51" s="242"/>
      <c r="F51" s="256"/>
      <c r="G51" s="244" t="str">
        <f t="shared" si="24"/>
        <v/>
      </c>
      <c r="I51" s="242"/>
      <c r="J51" s="256"/>
      <c r="K51" s="244" t="str">
        <f t="shared" si="25"/>
        <v/>
      </c>
      <c r="M51" s="242"/>
      <c r="N51" s="256"/>
      <c r="O51" s="244" t="str">
        <f t="shared" si="26"/>
        <v/>
      </c>
      <c r="Q51" s="242"/>
      <c r="R51" s="256"/>
      <c r="S51" s="244" t="str">
        <f t="shared" si="27"/>
        <v/>
      </c>
    </row>
    <row r="52" spans="1:19" ht="15" thickBot="1" x14ac:dyDescent="0.35">
      <c r="A52" s="522"/>
      <c r="B52" s="525"/>
      <c r="C52" s="212"/>
      <c r="D52" s="211" t="s">
        <v>229</v>
      </c>
      <c r="E52" s="272">
        <f>SUMIF(G49:G51,"&gt;0",E49:E51)</f>
        <v>0</v>
      </c>
      <c r="F52" s="193" t="str">
        <f>IF(G52=1,"Very Good",IF(G52=2,"Good",IF(G52=3,"Fair",IF(G52=4,"Poor",IF(G52=5,"Very Poor","")))))</f>
        <v/>
      </c>
      <c r="G52" s="249" t="str">
        <f>IFERROR(ROUND(IFERROR(IF(E52=0,(AVERAGEIF(G49:G51,"&gt;0")),(SUMPRODUCT(G49:G51,E49:E51)/E52)),""),0),"")</f>
        <v/>
      </c>
      <c r="I52" s="272">
        <f>SUMIF(K49:K51,"&gt;0",I49:I51)</f>
        <v>0</v>
      </c>
      <c r="J52" s="193" t="str">
        <f>IF(K52=1,"Very Good",IF(K52=2,"Good",IF(K52=3,"Fair",IF(K52=4,"Poor",IF(K52=5,"Very Poor","")))))</f>
        <v/>
      </c>
      <c r="K52" s="249" t="str">
        <f>IFERROR(ROUND(IFERROR(IF(I52=0,(AVERAGEIF(K49:K51,"&gt;0")),(SUMPRODUCT(K49:K51,I49:I51)/I52)),""),0),"")</f>
        <v/>
      </c>
      <c r="M52" s="272">
        <f>SUMIF(O49:O51,"&gt;0",M49:M51)</f>
        <v>0</v>
      </c>
      <c r="N52" s="193" t="str">
        <f>IF(O52=1,"Very Good",IF(O52=2,"Good",IF(O52=3,"Fair",IF(O52=4,"Poor",IF(O52=5,"Very Poor","")))))</f>
        <v/>
      </c>
      <c r="O52" s="249" t="str">
        <f>IFERROR(ROUND(IFERROR(IF(M52=0,(AVERAGEIF(O49:O51,"&gt;0")),(SUMPRODUCT(O49:O51,M49:M51)/M52)),""),0),"")</f>
        <v/>
      </c>
      <c r="Q52" s="272">
        <f>SUMIF(S49:S51,"&gt;0",Q49:Q51)</f>
        <v>0</v>
      </c>
      <c r="R52" s="193" t="str">
        <f>IF(S52=1,"Very Good",IF(S52=2,"Good",IF(S52=3,"Fair",IF(S52=4,"Poor",IF(S52=5,"Very Poor","")))))</f>
        <v/>
      </c>
      <c r="S52" s="249" t="str">
        <f>IFERROR(ROUND(IFERROR(IF(Q52=0,(AVERAGEIF(S49:S51,"&gt;0")),(SUMPRODUCT(S49:S51,Q49:Q51)/Q52)),""),0),"")</f>
        <v/>
      </c>
    </row>
    <row r="53" spans="1:19" s="195" customFormat="1" ht="30" customHeight="1" x14ac:dyDescent="0.3">
      <c r="A53" s="520" t="s">
        <v>256</v>
      </c>
      <c r="B53" s="523" t="s">
        <v>57</v>
      </c>
      <c r="C53" s="526" t="s">
        <v>361</v>
      </c>
      <c r="D53" s="223" t="s">
        <v>257</v>
      </c>
      <c r="E53" s="213"/>
      <c r="F53" s="246"/>
      <c r="G53" s="244" t="str">
        <f t="shared" ref="G53:G55" si="28">IF(F53="Very Good",1,IF(F53="Good",2,IF(F53="Fair",3,IF(F53="Poor",4,IF(F53="Very Poor",5,"")))))</f>
        <v/>
      </c>
      <c r="I53" s="348"/>
      <c r="J53" s="251"/>
      <c r="K53" s="349" t="str">
        <f t="shared" ref="K53:K55" si="29">IF(J53="Very Good",1,IF(J53="Good",2,IF(J53="Fair",3,IF(J53="Poor",4,IF(J53="Very Poor",5,"")))))</f>
        <v/>
      </c>
      <c r="M53" s="348"/>
      <c r="N53" s="251"/>
      <c r="O53" s="349" t="str">
        <f t="shared" ref="O53:O55" si="30">IF(N53="Very Good",1,IF(N53="Good",2,IF(N53="Fair",3,IF(N53="Poor",4,IF(N53="Very Poor",5,"")))))</f>
        <v/>
      </c>
      <c r="Q53" s="348"/>
      <c r="R53" s="251"/>
      <c r="S53" s="349" t="str">
        <f t="shared" ref="S53:S55" si="31">IF(R53="Very Good",1,IF(R53="Good",2,IF(R53="Fair",3,IF(R53="Poor",4,IF(R53="Very Poor",5,"")))))</f>
        <v/>
      </c>
    </row>
    <row r="54" spans="1:19" s="195" customFormat="1" ht="15.6" customHeight="1" x14ac:dyDescent="0.3">
      <c r="A54" s="521"/>
      <c r="B54" s="524"/>
      <c r="C54" s="527"/>
      <c r="D54" s="220" t="s">
        <v>258</v>
      </c>
      <c r="E54" s="242"/>
      <c r="F54" s="246"/>
      <c r="G54" s="244" t="str">
        <f t="shared" si="28"/>
        <v/>
      </c>
      <c r="I54" s="242"/>
      <c r="J54" s="246"/>
      <c r="K54" s="244" t="str">
        <f t="shared" si="29"/>
        <v/>
      </c>
      <c r="M54" s="242"/>
      <c r="N54" s="246"/>
      <c r="O54" s="244" t="str">
        <f t="shared" si="30"/>
        <v/>
      </c>
      <c r="Q54" s="242"/>
      <c r="R54" s="246"/>
      <c r="S54" s="244" t="str">
        <f t="shared" si="31"/>
        <v/>
      </c>
    </row>
    <row r="55" spans="1:19" s="195" customFormat="1" ht="89.4" customHeight="1" thickBot="1" x14ac:dyDescent="0.35">
      <c r="A55" s="521"/>
      <c r="B55" s="524"/>
      <c r="C55" s="527"/>
      <c r="D55" s="220" t="s">
        <v>242</v>
      </c>
      <c r="E55" s="242"/>
      <c r="F55" s="256"/>
      <c r="G55" s="244" t="str">
        <f t="shared" si="28"/>
        <v/>
      </c>
      <c r="I55" s="420"/>
      <c r="J55" s="248"/>
      <c r="K55" s="421" t="str">
        <f t="shared" si="29"/>
        <v/>
      </c>
      <c r="M55" s="420"/>
      <c r="N55" s="248"/>
      <c r="O55" s="421" t="str">
        <f t="shared" si="30"/>
        <v/>
      </c>
      <c r="Q55" s="420"/>
      <c r="R55" s="248"/>
      <c r="S55" s="421" t="str">
        <f t="shared" si="31"/>
        <v/>
      </c>
    </row>
    <row r="56" spans="1:19" ht="15" customHeight="1" thickBot="1" x14ac:dyDescent="0.35">
      <c r="A56" s="521"/>
      <c r="B56" s="525"/>
      <c r="C56" s="212"/>
      <c r="D56" s="211" t="s">
        <v>222</v>
      </c>
      <c r="E56" s="272">
        <f>SUMIF(G53:G55,"&gt;0",E53:E55)</f>
        <v>0</v>
      </c>
      <c r="F56" s="193" t="str">
        <f>IF(G56=1,"Very Good",IF(G56=2,"Good",IF(G56=3,"Fair",IF(G56=4,"Poor",IF(G56=5,"Very Poor","")))))</f>
        <v/>
      </c>
      <c r="G56" s="249" t="str">
        <f>IFERROR(ROUND(IFERROR(IF(E56=0,(AVERAGEIF(G53:G55,"&gt;0")),(SUMPRODUCT(G53:G55,E53:E55)/E56)),""),0),"")</f>
        <v/>
      </c>
      <c r="I56" s="272">
        <f>SUMIF(K53:K55,"&gt;0",I53:I55)</f>
        <v>0</v>
      </c>
      <c r="J56" s="193" t="str">
        <f>IF(K56=1,"Very Good",IF(K56=2,"Good",IF(K56=3,"Fair",IF(K56=4,"Poor",IF(K56=5,"Very Poor","")))))</f>
        <v/>
      </c>
      <c r="K56" s="249" t="str">
        <f>IFERROR(ROUND(IFERROR(IF(I56=0,(AVERAGEIF(K53:K55,"&gt;0")),(SUMPRODUCT(K53:K55,I53:I55)/I56)),""),0),"")</f>
        <v/>
      </c>
      <c r="M56" s="272">
        <f>SUMIF(O53:O55,"&gt;0",M53:M55)</f>
        <v>0</v>
      </c>
      <c r="N56" s="193" t="str">
        <f>IF(O56=1,"Very Good",IF(O56=2,"Good",IF(O56=3,"Fair",IF(O56=4,"Poor",IF(O56=5,"Very Poor","")))))</f>
        <v/>
      </c>
      <c r="O56" s="249" t="str">
        <f>IFERROR(ROUND(IFERROR(IF(M56=0,(AVERAGEIF(O53:O55,"&gt;0")),(SUMPRODUCT(O53:O55,M53:M55)/M56)),""),0),"")</f>
        <v/>
      </c>
      <c r="Q56" s="272">
        <f>SUMIF(S53:S55,"&gt;0",Q53:Q55)</f>
        <v>0</v>
      </c>
      <c r="R56" s="193" t="str">
        <f>IF(S56=1,"Very Good",IF(S56=2,"Good",IF(S56=3,"Fair",IF(S56=4,"Poor",IF(S56=5,"Very Poor","")))))</f>
        <v/>
      </c>
      <c r="S56" s="249" t="str">
        <f>IFERROR(ROUND(IFERROR(IF(Q56=0,(AVERAGEIF(S53:S55,"&gt;0")),(SUMPRODUCT(S53:S55,Q53:Q55)/Q56)),""),0),"")</f>
        <v/>
      </c>
    </row>
    <row r="57" spans="1:19" ht="45.45" customHeight="1" x14ac:dyDescent="0.3">
      <c r="A57" s="521"/>
      <c r="B57" s="523" t="s">
        <v>58</v>
      </c>
      <c r="C57" s="526" t="s">
        <v>96</v>
      </c>
      <c r="D57" s="219" t="s">
        <v>259</v>
      </c>
      <c r="E57" s="242"/>
      <c r="F57" s="246"/>
      <c r="G57" s="244" t="str">
        <f t="shared" ref="G57:G59" si="32">IF(F57="Very Good",1,IF(F57="Good",2,IF(F57="Fair",3,IF(F57="Poor",4,IF(F57="Very Poor",5,"")))))</f>
        <v/>
      </c>
      <c r="H57" s="194"/>
      <c r="I57" s="242"/>
      <c r="J57" s="246"/>
      <c r="K57" s="244" t="str">
        <f t="shared" ref="K57:K59" si="33">IF(J57="Very Good",1,IF(J57="Good",2,IF(J57="Fair",3,IF(J57="Poor",4,IF(J57="Very Poor",5,"")))))</f>
        <v/>
      </c>
      <c r="M57" s="242"/>
      <c r="N57" s="246"/>
      <c r="O57" s="244" t="str">
        <f t="shared" ref="O57:O59" si="34">IF(N57="Very Good",1,IF(N57="Good",2,IF(N57="Fair",3,IF(N57="Poor",4,IF(N57="Very Poor",5,"")))))</f>
        <v/>
      </c>
      <c r="Q57" s="242"/>
      <c r="R57" s="246"/>
      <c r="S57" s="244" t="str">
        <f t="shared" ref="S57:S59" si="35">IF(R57="Very Good",1,IF(R57="Good",2,IF(R57="Fair",3,IF(R57="Poor",4,IF(R57="Very Poor",5,"")))))</f>
        <v/>
      </c>
    </row>
    <row r="58" spans="1:19" ht="45.45" customHeight="1" x14ac:dyDescent="0.3">
      <c r="A58" s="521"/>
      <c r="B58" s="524"/>
      <c r="C58" s="527"/>
      <c r="D58" s="219" t="s">
        <v>260</v>
      </c>
      <c r="E58" s="242"/>
      <c r="F58" s="256"/>
      <c r="G58" s="244" t="str">
        <f t="shared" si="32"/>
        <v/>
      </c>
      <c r="H58" s="194"/>
      <c r="I58" s="242"/>
      <c r="J58" s="256"/>
      <c r="K58" s="244" t="str">
        <f t="shared" si="33"/>
        <v/>
      </c>
      <c r="M58" s="242"/>
      <c r="N58" s="256"/>
      <c r="O58" s="244" t="str">
        <f t="shared" si="34"/>
        <v/>
      </c>
      <c r="Q58" s="242"/>
      <c r="R58" s="256"/>
      <c r="S58" s="244" t="str">
        <f t="shared" si="35"/>
        <v/>
      </c>
    </row>
    <row r="59" spans="1:19" ht="45.45" customHeight="1" thickBot="1" x14ac:dyDescent="0.35">
      <c r="A59" s="521"/>
      <c r="B59" s="524"/>
      <c r="C59" s="528"/>
      <c r="D59" s="229" t="s">
        <v>261</v>
      </c>
      <c r="E59" s="255"/>
      <c r="F59" s="258"/>
      <c r="G59" s="277" t="str">
        <f t="shared" si="32"/>
        <v/>
      </c>
      <c r="H59" s="194"/>
      <c r="I59" s="255"/>
      <c r="J59" s="258"/>
      <c r="K59" s="277" t="str">
        <f t="shared" si="33"/>
        <v/>
      </c>
      <c r="M59" s="255"/>
      <c r="N59" s="258"/>
      <c r="O59" s="277" t="str">
        <f t="shared" si="34"/>
        <v/>
      </c>
      <c r="Q59" s="255"/>
      <c r="R59" s="258"/>
      <c r="S59" s="277" t="str">
        <f t="shared" si="35"/>
        <v/>
      </c>
    </row>
    <row r="60" spans="1:19" ht="15" customHeight="1" thickBot="1" x14ac:dyDescent="0.35">
      <c r="A60" s="521"/>
      <c r="B60" s="525"/>
      <c r="C60" s="212"/>
      <c r="D60" s="211" t="s">
        <v>226</v>
      </c>
      <c r="E60" s="272">
        <f>SUMIF(G57:G59,"&gt;0",E57:E59)</f>
        <v>0</v>
      </c>
      <c r="F60" s="193" t="str">
        <f>IF(G60=1,"Very Good",IF(G60=2,"Good",IF(G60=3,"Fair",IF(G60=4,"Poor",IF(G60=5,"Very Poor","")))))</f>
        <v/>
      </c>
      <c r="G60" s="249" t="str">
        <f>IFERROR(ROUND(IFERROR(IF(E60=0,(AVERAGEIF(G57:G59,"&gt;0")),(SUMPRODUCT(G57:G59,E57:E59)/E60)),""),0),"")</f>
        <v/>
      </c>
      <c r="I60" s="272">
        <f>SUMIF(K57:K59,"&gt;0",I57:I59)</f>
        <v>0</v>
      </c>
      <c r="J60" s="193" t="str">
        <f>IF(K60=1,"Very Good",IF(K60=2,"Good",IF(K60=3,"Fair",IF(K60=4,"Poor",IF(K60=5,"Very Poor","")))))</f>
        <v/>
      </c>
      <c r="K60" s="249" t="str">
        <f>IFERROR(ROUND(IFERROR(IF(I60=0,(AVERAGEIF(K57:K59,"&gt;0")),(SUMPRODUCT(K57:K59,I57:I59)/I60)),""),0),"")</f>
        <v/>
      </c>
      <c r="M60" s="272">
        <f>SUMIF(O57:O59,"&gt;0",M57:M59)</f>
        <v>0</v>
      </c>
      <c r="N60" s="193" t="str">
        <f>IF(O60=1,"Very Good",IF(O60=2,"Good",IF(O60=3,"Fair",IF(O60=4,"Poor",IF(O60=5,"Very Poor","")))))</f>
        <v/>
      </c>
      <c r="O60" s="249" t="str">
        <f>IFERROR(ROUND(IFERROR(IF(M60=0,(AVERAGEIF(O57:O59,"&gt;0")),(SUMPRODUCT(O57:O59,M57:M59)/M60)),""),0),"")</f>
        <v/>
      </c>
      <c r="Q60" s="272">
        <f>SUMIF(S57:S59,"&gt;0",Q57:Q59)</f>
        <v>0</v>
      </c>
      <c r="R60" s="193" t="str">
        <f>IF(S60=1,"Very Good",IF(S60=2,"Good",IF(S60=3,"Fair",IF(S60=4,"Poor",IF(S60=5,"Very Poor","")))))</f>
        <v/>
      </c>
      <c r="S60" s="249" t="str">
        <f>IFERROR(ROUND(IFERROR(IF(Q60=0,(AVERAGEIF(S57:S59,"&gt;0")),(SUMPRODUCT(S57:S59,Q57:Q59)/Q60)),""),0),"")</f>
        <v/>
      </c>
    </row>
    <row r="61" spans="1:19" ht="68.400000000000006" customHeight="1" x14ac:dyDescent="0.3">
      <c r="A61" s="521"/>
      <c r="B61" s="523" t="s">
        <v>62</v>
      </c>
      <c r="C61" s="526" t="s">
        <v>381</v>
      </c>
      <c r="D61" s="347" t="s">
        <v>382</v>
      </c>
      <c r="E61" s="242"/>
      <c r="F61" s="256"/>
      <c r="G61" s="346" t="str">
        <f>IF(F61="Very Good",1,IF(F61="Good",2,IF(F61="Fair",3,IF(F61="Poor",4,IF(F61="Very Poor",5,"")))))</f>
        <v/>
      </c>
      <c r="I61" s="242"/>
      <c r="J61" s="256"/>
      <c r="K61" s="346" t="str">
        <f>IF(J61="Very Good",1,IF(J61="Good",2,IF(J61="Fair",3,IF(J61="Poor",4,IF(J61="Very Poor",5,"")))))</f>
        <v/>
      </c>
      <c r="M61" s="242"/>
      <c r="N61" s="256"/>
      <c r="O61" s="346" t="str">
        <f>IF(N61="Very Good",1,IF(N61="Good",2,IF(N61="Fair",3,IF(N61="Poor",4,IF(N61="Very Poor",5,"")))))</f>
        <v/>
      </c>
      <c r="Q61" s="242"/>
      <c r="R61" s="256"/>
      <c r="S61" s="346" t="str">
        <f>IF(R61="Very Good",1,IF(R61="Good",2,IF(R61="Fair",3,IF(R61="Poor",4,IF(R61="Very Poor",5,"")))))</f>
        <v/>
      </c>
    </row>
    <row r="62" spans="1:19" ht="23.1" customHeight="1" thickBot="1" x14ac:dyDescent="0.35">
      <c r="A62" s="521"/>
      <c r="B62" s="524"/>
      <c r="C62" s="528"/>
      <c r="D62" s="220" t="s">
        <v>407</v>
      </c>
      <c r="E62" s="242"/>
      <c r="F62" s="256"/>
      <c r="G62" s="244" t="str">
        <f>IF(F62="Very Good",1,IF(F62="Good",2,IF(F62="Fair",3,IF(F62="Poor",4,IF(F62="Very Poor",5,"")))))</f>
        <v/>
      </c>
      <c r="I62" s="242"/>
      <c r="J62" s="256"/>
      <c r="K62" s="244" t="str">
        <f>IF(J62="Very Good",1,IF(J62="Good",2,IF(J62="Fair",3,IF(J62="Poor",4,IF(J62="Very Poor",5,"")))))</f>
        <v/>
      </c>
      <c r="M62" s="242"/>
      <c r="N62" s="256"/>
      <c r="O62" s="244" t="str">
        <f>IF(N62="Very Good",1,IF(N62="Good",2,IF(N62="Fair",3,IF(N62="Poor",4,IF(N62="Very Poor",5,"")))))</f>
        <v/>
      </c>
      <c r="Q62" s="242"/>
      <c r="R62" s="256"/>
      <c r="S62" s="244" t="str">
        <f>IF(R62="Very Good",1,IF(R62="Good",2,IF(R62="Fair",3,IF(R62="Poor",4,IF(R62="Very Poor",5,"")))))</f>
        <v/>
      </c>
    </row>
    <row r="63" spans="1:19" ht="13.8" customHeight="1" thickBot="1" x14ac:dyDescent="0.35">
      <c r="A63" s="522"/>
      <c r="B63" s="525"/>
      <c r="C63" s="212"/>
      <c r="D63" s="211" t="s">
        <v>229</v>
      </c>
      <c r="E63" s="272">
        <f>SUMIF(G61:G62,"&gt;0",E61:E62)</f>
        <v>0</v>
      </c>
      <c r="F63" s="193" t="str">
        <f>IF(G63=1,"Very Good",IF(G63=2,"Good",IF(G63=3,"Fair",IF(G63=4,"Poor",IF(G63=5,"Very Poor","")))))</f>
        <v/>
      </c>
      <c r="G63" s="249" t="str">
        <f>IFERROR(ROUND(IFERROR(IF(E63=0,(AVERAGEIF(G61:G62,"&gt;0")),(SUMPRODUCT(G61:G62,E61:E62)/E63)),""),0),"")</f>
        <v/>
      </c>
      <c r="I63" s="272">
        <f>SUMIF(K61:K62,"&gt;0",I61:I62)</f>
        <v>0</v>
      </c>
      <c r="J63" s="193" t="str">
        <f>IF(K63=1,"Very Good",IF(K63=2,"Good",IF(K63=3,"Fair",IF(K63=4,"Poor",IF(K63=5,"Very Poor","")))))</f>
        <v/>
      </c>
      <c r="K63" s="249" t="str">
        <f>IFERROR(ROUND(IFERROR(IF(I63=0,(AVERAGEIF(K61:K62,"&gt;0")),(SUMPRODUCT(K61:K62,I61:I62)/I63)),""),0),"")</f>
        <v/>
      </c>
      <c r="M63" s="272">
        <f>SUMIF(O61:O62,"&gt;0",M61:M62)</f>
        <v>0</v>
      </c>
      <c r="N63" s="193" t="str">
        <f>IF(O63=1,"Very Good",IF(O63=2,"Good",IF(O63=3,"Fair",IF(O63=4,"Poor",IF(O63=5,"Very Poor","")))))</f>
        <v/>
      </c>
      <c r="O63" s="249" t="str">
        <f>IFERROR(ROUND(IFERROR(IF(M63=0,(AVERAGEIF(O61:O62,"&gt;0")),(SUMPRODUCT(O61:O62,M61:M62)/M63)),""),0),"")</f>
        <v/>
      </c>
      <c r="Q63" s="272">
        <f>SUMIF(S61:S62,"&gt;0",Q61:Q62)</f>
        <v>0</v>
      </c>
      <c r="R63" s="193" t="str">
        <f>IF(S63=1,"Very Good",IF(S63=2,"Good",IF(S63=3,"Fair",IF(S63=4,"Poor",IF(S63=5,"Very Poor","")))))</f>
        <v/>
      </c>
      <c r="S63" s="249" t="str">
        <f>IFERROR(ROUND(IFERROR(IF(Q63=0,(AVERAGEIF(S61:S62,"&gt;0")),(SUMPRODUCT(S61:S62,Q61:Q62)/Q63)),""),0),"")</f>
        <v/>
      </c>
    </row>
    <row r="64" spans="1:19" ht="20.25" customHeight="1" x14ac:dyDescent="0.3">
      <c r="A64" s="520" t="s">
        <v>262</v>
      </c>
      <c r="B64" s="539" t="s">
        <v>57</v>
      </c>
      <c r="C64" s="526" t="s">
        <v>361</v>
      </c>
      <c r="D64" s="223" t="s">
        <v>263</v>
      </c>
      <c r="E64" s="242"/>
      <c r="F64" s="246"/>
      <c r="G64" s="244" t="str">
        <f t="shared" ref="G64:G67" si="36">IF(F64="Very Good",1,IF(F64="Good",2,IF(F64="Fair",3,IF(F64="Poor",4,IF(F64="Very Poor",5,"")))))</f>
        <v/>
      </c>
      <c r="I64" s="242"/>
      <c r="J64" s="246"/>
      <c r="K64" s="244" t="str">
        <f t="shared" ref="K64:K67" si="37">IF(J64="Very Good",1,IF(J64="Good",2,IF(J64="Fair",3,IF(J64="Poor",4,IF(J64="Very Poor",5,"")))))</f>
        <v/>
      </c>
      <c r="M64" s="242"/>
      <c r="N64" s="246"/>
      <c r="O64" s="244" t="str">
        <f t="shared" ref="O64:O67" si="38">IF(N64="Very Good",1,IF(N64="Good",2,IF(N64="Fair",3,IF(N64="Poor",4,IF(N64="Very Poor",5,"")))))</f>
        <v/>
      </c>
      <c r="Q64" s="242"/>
      <c r="R64" s="246"/>
      <c r="S64" s="244" t="str">
        <f t="shared" ref="S64:S67" si="39">IF(R64="Very Good",1,IF(R64="Good",2,IF(R64="Fair",3,IF(R64="Poor",4,IF(R64="Very Poor",5,"")))))</f>
        <v/>
      </c>
    </row>
    <row r="65" spans="1:19" ht="20.25" customHeight="1" x14ac:dyDescent="0.3">
      <c r="A65" s="521"/>
      <c r="B65" s="540"/>
      <c r="C65" s="527"/>
      <c r="D65" s="220" t="s">
        <v>264</v>
      </c>
      <c r="E65" s="242"/>
      <c r="F65" s="246"/>
      <c r="G65" s="244" t="str">
        <f t="shared" si="36"/>
        <v/>
      </c>
      <c r="I65" s="242"/>
      <c r="J65" s="246"/>
      <c r="K65" s="244" t="str">
        <f t="shared" si="37"/>
        <v/>
      </c>
      <c r="M65" s="242"/>
      <c r="N65" s="246"/>
      <c r="O65" s="244" t="str">
        <f t="shared" si="38"/>
        <v/>
      </c>
      <c r="Q65" s="242"/>
      <c r="R65" s="246"/>
      <c r="S65" s="244" t="str">
        <f t="shared" si="39"/>
        <v/>
      </c>
    </row>
    <row r="66" spans="1:19" ht="20.25" customHeight="1" x14ac:dyDescent="0.3">
      <c r="A66" s="521"/>
      <c r="B66" s="540"/>
      <c r="C66" s="527"/>
      <c r="D66" s="220" t="s">
        <v>108</v>
      </c>
      <c r="E66" s="242"/>
      <c r="F66" s="246"/>
      <c r="G66" s="244" t="str">
        <f t="shared" si="36"/>
        <v/>
      </c>
      <c r="I66" s="242"/>
      <c r="J66" s="246"/>
      <c r="K66" s="244" t="str">
        <f t="shared" si="37"/>
        <v/>
      </c>
      <c r="M66" s="242"/>
      <c r="N66" s="246"/>
      <c r="O66" s="244" t="str">
        <f t="shared" si="38"/>
        <v/>
      </c>
      <c r="Q66" s="242"/>
      <c r="R66" s="246"/>
      <c r="S66" s="244" t="str">
        <f t="shared" si="39"/>
        <v/>
      </c>
    </row>
    <row r="67" spans="1:19" ht="76.8" customHeight="1" thickBot="1" x14ac:dyDescent="0.35">
      <c r="A67" s="521"/>
      <c r="B67" s="540"/>
      <c r="C67" s="527"/>
      <c r="D67" s="220" t="s">
        <v>243</v>
      </c>
      <c r="E67" s="242"/>
      <c r="F67" s="256"/>
      <c r="G67" s="244" t="str">
        <f t="shared" si="36"/>
        <v/>
      </c>
      <c r="I67" s="242"/>
      <c r="J67" s="256"/>
      <c r="K67" s="244" t="str">
        <f t="shared" si="37"/>
        <v/>
      </c>
      <c r="M67" s="242"/>
      <c r="N67" s="256"/>
      <c r="O67" s="244" t="str">
        <f t="shared" si="38"/>
        <v/>
      </c>
      <c r="Q67" s="242"/>
      <c r="R67" s="256"/>
      <c r="S67" s="244" t="str">
        <f t="shared" si="39"/>
        <v/>
      </c>
    </row>
    <row r="68" spans="1:19" ht="15" thickBot="1" x14ac:dyDescent="0.35">
      <c r="A68" s="521"/>
      <c r="B68" s="541"/>
      <c r="C68" s="212"/>
      <c r="D68" s="211" t="s">
        <v>222</v>
      </c>
      <c r="E68" s="272">
        <f>SUMIF(G64:G67,"&gt;0",E64:E67)</f>
        <v>0</v>
      </c>
      <c r="F68" s="193" t="str">
        <f>IF(G68=1,"Very Good",IF(G68=2,"Good",IF(G68=3,"Fair",IF(G68=4,"Poor",IF(G68=5,"Very Poor","")))))</f>
        <v/>
      </c>
      <c r="G68" s="249" t="str">
        <f>IFERROR(ROUND(IFERROR(IF(E68=0,(AVERAGEIF(G64:G67,"&gt;0")),(SUMPRODUCT(G64:G67,E64:E67)/E68)),""),0),"")</f>
        <v/>
      </c>
      <c r="I68" s="272">
        <f>SUMIF(K64:K67,"&gt;0",I64:I67)</f>
        <v>0</v>
      </c>
      <c r="J68" s="193" t="str">
        <f>IF(K68=1,"Very Good",IF(K68=2,"Good",IF(K68=3,"Fair",IF(K68=4,"Poor",IF(K68=5,"Very Poor","")))))</f>
        <v/>
      </c>
      <c r="K68" s="249" t="str">
        <f>IFERROR(ROUND(IFERROR(IF(I68=0,(AVERAGEIF(K64:K67,"&gt;0")),(SUMPRODUCT(K64:K67,I64:I67)/I68)),""),0),"")</f>
        <v/>
      </c>
      <c r="M68" s="272">
        <f>SUMIF(O64:O67,"&gt;0",M64:M67)</f>
        <v>0</v>
      </c>
      <c r="N68" s="193" t="str">
        <f>IF(O68=1,"Very Good",IF(O68=2,"Good",IF(O68=3,"Fair",IF(O68=4,"Poor",IF(O68=5,"Very Poor","")))))</f>
        <v/>
      </c>
      <c r="O68" s="249" t="str">
        <f>IFERROR(ROUND(IFERROR(IF(M68=0,(AVERAGEIF(O64:O67,"&gt;0")),(SUMPRODUCT(O64:O67,M64:M67)/M68)),""),0),"")</f>
        <v/>
      </c>
      <c r="Q68" s="272">
        <f>SUMIF(S64:S67,"&gt;0",Q64:Q67)</f>
        <v>0</v>
      </c>
      <c r="R68" s="193" t="str">
        <f>IF(S68=1,"Very Good",IF(S68=2,"Good",IF(S68=3,"Fair",IF(S68=4,"Poor",IF(S68=5,"Very Poor","")))))</f>
        <v/>
      </c>
      <c r="S68" s="249" t="str">
        <f>IFERROR(ROUND(IFERROR(IF(Q68=0,(AVERAGEIF(S64:S67,"&gt;0")),(SUMPRODUCT(S64:S67,Q64:Q67)/Q68)),""),0),"")</f>
        <v/>
      </c>
    </row>
    <row r="69" spans="1:19" ht="91.2" customHeight="1" x14ac:dyDescent="0.3">
      <c r="A69" s="521"/>
      <c r="B69" s="540" t="s">
        <v>58</v>
      </c>
      <c r="C69" s="526" t="s">
        <v>96</v>
      </c>
      <c r="D69" s="223" t="s">
        <v>265</v>
      </c>
      <c r="E69" s="242"/>
      <c r="F69" s="256"/>
      <c r="G69" s="244" t="str">
        <f>IF(F69="Very Good",1,IF(F69="Good",2,IF(F69="Fair",3,IF(F69="Poor",4,IF(F69="Very Poor",5,"")))))</f>
        <v/>
      </c>
      <c r="I69" s="242"/>
      <c r="J69" s="256"/>
      <c r="K69" s="244" t="str">
        <f>IF(J69="Very Good",1,IF(J69="Good",2,IF(J69="Fair",3,IF(J69="Poor",4,IF(J69="Very Poor",5,"")))))</f>
        <v/>
      </c>
      <c r="M69" s="242"/>
      <c r="N69" s="256"/>
      <c r="O69" s="244" t="str">
        <f>IF(N69="Very Good",1,IF(N69="Good",2,IF(N69="Fair",3,IF(N69="Poor",4,IF(N69="Very Poor",5,"")))))</f>
        <v/>
      </c>
      <c r="Q69" s="242"/>
      <c r="R69" s="256"/>
      <c r="S69" s="244" t="str">
        <f>IF(R69="Very Good",1,IF(R69="Good",2,IF(R69="Fair",3,IF(R69="Poor",4,IF(R69="Very Poor",5,"")))))</f>
        <v/>
      </c>
    </row>
    <row r="70" spans="1:19" ht="23.1" customHeight="1" thickBot="1" x14ac:dyDescent="0.35">
      <c r="A70" s="521"/>
      <c r="B70" s="540"/>
      <c r="C70" s="528"/>
      <c r="D70" s="220" t="s">
        <v>407</v>
      </c>
      <c r="E70" s="242"/>
      <c r="F70" s="256"/>
      <c r="G70" s="244" t="str">
        <f>IF(F70="Very Good",1,IF(F70="Good",2,IF(F70="Fair",3,IF(F70="Poor",4,IF(F70="Very Poor",5,"")))))</f>
        <v/>
      </c>
      <c r="I70" s="242"/>
      <c r="J70" s="256"/>
      <c r="K70" s="244" t="str">
        <f>IF(J70="Very Good",1,IF(J70="Good",2,IF(J70="Fair",3,IF(J70="Poor",4,IF(J70="Very Poor",5,"")))))</f>
        <v/>
      </c>
      <c r="M70" s="242"/>
      <c r="N70" s="256"/>
      <c r="O70" s="244" t="str">
        <f>IF(N70="Very Good",1,IF(N70="Good",2,IF(N70="Fair",3,IF(N70="Poor",4,IF(N70="Very Poor",5,"")))))</f>
        <v/>
      </c>
      <c r="Q70" s="242"/>
      <c r="R70" s="256"/>
      <c r="S70" s="244" t="str">
        <f>IF(R70="Very Good",1,IF(R70="Good",2,IF(R70="Fair",3,IF(R70="Poor",4,IF(R70="Very Poor",5,"")))))</f>
        <v/>
      </c>
    </row>
    <row r="71" spans="1:19" ht="15" thickBot="1" x14ac:dyDescent="0.35">
      <c r="A71" s="521"/>
      <c r="B71" s="541"/>
      <c r="C71" s="212"/>
      <c r="D71" s="211" t="s">
        <v>226</v>
      </c>
      <c r="E71" s="272">
        <f>SUMIF(G69:G70,"&gt;0",E69:E70)</f>
        <v>0</v>
      </c>
      <c r="F71" s="193" t="str">
        <f>IF(G71=1,"Very Good",IF(G71=2,"Good",IF(G71=3,"Fair",IF(G71=4,"Poor",IF(G71=5,"Very Poor","")))))</f>
        <v/>
      </c>
      <c r="G71" s="249" t="str">
        <f>IFERROR(ROUND(IFERROR(IF(E71=0,(AVERAGEIF(G69:G70,"&gt;0")),(SUMPRODUCT(G69:G70,E69:E70)/E71)),""),0),"")</f>
        <v/>
      </c>
      <c r="I71" s="272">
        <f>SUMIF(K69:K70,"&gt;0",I69:I70)</f>
        <v>0</v>
      </c>
      <c r="J71" s="193" t="str">
        <f>IF(K71=1,"Very Good",IF(K71=2,"Good",IF(K71=3,"Fair",IF(K71=4,"Poor",IF(K71=5,"Very Poor","")))))</f>
        <v/>
      </c>
      <c r="K71" s="249" t="str">
        <f>IFERROR(ROUND(IFERROR(IF(I71=0,(AVERAGEIF(K69:K70,"&gt;0")),(SUMPRODUCT(K69:K70,I69:I70)/I71)),""),0),"")</f>
        <v/>
      </c>
      <c r="M71" s="272">
        <f>SUMIF(O69:O70,"&gt;0",M69:M70)</f>
        <v>0</v>
      </c>
      <c r="N71" s="193" t="str">
        <f>IF(O71=1,"Very Good",IF(O71=2,"Good",IF(O71=3,"Fair",IF(O71=4,"Poor",IF(O71=5,"Very Poor","")))))</f>
        <v/>
      </c>
      <c r="O71" s="249" t="str">
        <f>IFERROR(ROUND(IFERROR(IF(M71=0,(AVERAGEIF(O69:O70,"&gt;0")),(SUMPRODUCT(O69:O70,M69:M70)/M71)),""),0),"")</f>
        <v/>
      </c>
      <c r="Q71" s="272">
        <f>SUMIF(S69:S70,"&gt;0",Q69:Q70)</f>
        <v>0</v>
      </c>
      <c r="R71" s="193" t="str">
        <f>IF(S71=1,"Very Good",IF(S71=2,"Good",IF(S71=3,"Fair",IF(S71=4,"Poor",IF(S71=5,"Very Poor","")))))</f>
        <v/>
      </c>
      <c r="S71" s="249" t="str">
        <f>IFERROR(ROUND(IFERROR(IF(Q71=0,(AVERAGEIF(S69:S70,"&gt;0")),(SUMPRODUCT(S69:S70,Q69:Q70)/Q71)),""),0),"")</f>
        <v/>
      </c>
    </row>
    <row r="72" spans="1:19" ht="63.3" customHeight="1" x14ac:dyDescent="0.3">
      <c r="A72" s="521"/>
      <c r="B72" s="523" t="s">
        <v>62</v>
      </c>
      <c r="C72" s="526" t="s">
        <v>380</v>
      </c>
      <c r="D72" s="347" t="s">
        <v>266</v>
      </c>
      <c r="E72" s="242"/>
      <c r="F72" s="256"/>
      <c r="G72" s="244" t="str">
        <f>IF(F72="Very Good",1,IF(F72="Good",2,IF(F72="Fair",3,IF(F72="Poor",4,IF(F72="Very Poor",5,"")))))</f>
        <v/>
      </c>
      <c r="I72" s="242"/>
      <c r="J72" s="256"/>
      <c r="K72" s="244" t="str">
        <f>IF(J72="Very Good",1,IF(J72="Good",2,IF(J72="Fair",3,IF(J72="Poor",4,IF(J72="Very Poor",5,"")))))</f>
        <v/>
      </c>
      <c r="M72" s="242"/>
      <c r="N72" s="256"/>
      <c r="O72" s="244" t="str">
        <f>IF(N72="Very Good",1,IF(N72="Good",2,IF(N72="Fair",3,IF(N72="Poor",4,IF(N72="Very Poor",5,"")))))</f>
        <v/>
      </c>
      <c r="Q72" s="242"/>
      <c r="R72" s="256"/>
      <c r="S72" s="244" t="str">
        <f>IF(R72="Very Good",1,IF(R72="Good",2,IF(R72="Fair",3,IF(R72="Poor",4,IF(R72="Very Poor",5,"")))))</f>
        <v/>
      </c>
    </row>
    <row r="73" spans="1:19" ht="23.1" customHeight="1" thickBot="1" x14ac:dyDescent="0.35">
      <c r="A73" s="521"/>
      <c r="B73" s="524"/>
      <c r="C73" s="528"/>
      <c r="D73" s="220" t="s">
        <v>407</v>
      </c>
      <c r="E73" s="242"/>
      <c r="F73" s="256"/>
      <c r="G73" s="244" t="str">
        <f>IF(F73="Very Good",1,IF(F73="Good",2,IF(F73="Fair",3,IF(F73="Poor",4,IF(F73="Very Poor",5,"")))))</f>
        <v/>
      </c>
      <c r="I73" s="242"/>
      <c r="J73" s="256"/>
      <c r="K73" s="244" t="str">
        <f>IF(J73="Very Good",1,IF(J73="Good",2,IF(J73="Fair",3,IF(J73="Poor",4,IF(J73="Very Poor",5,"")))))</f>
        <v/>
      </c>
      <c r="M73" s="242"/>
      <c r="N73" s="256"/>
      <c r="O73" s="244" t="str">
        <f>IF(N73="Very Good",1,IF(N73="Good",2,IF(N73="Fair",3,IF(N73="Poor",4,IF(N73="Very Poor",5,"")))))</f>
        <v/>
      </c>
      <c r="Q73" s="242"/>
      <c r="R73" s="256"/>
      <c r="S73" s="244" t="str">
        <f>IF(R73="Very Good",1,IF(R73="Good",2,IF(R73="Fair",3,IF(R73="Poor",4,IF(R73="Very Poor",5,"")))))</f>
        <v/>
      </c>
    </row>
    <row r="74" spans="1:19" ht="15" thickBot="1" x14ac:dyDescent="0.35">
      <c r="A74" s="522"/>
      <c r="B74" s="525"/>
      <c r="C74" s="212"/>
      <c r="D74" s="211" t="s">
        <v>229</v>
      </c>
      <c r="E74" s="272">
        <f>SUMIF(G72:G73,"&gt;0",E72:E73)</f>
        <v>0</v>
      </c>
      <c r="F74" s="193" t="str">
        <f>IF(G74=1,"Very Good",IF(G74=2,"Good",IF(G74=3,"Fair",IF(G74=4,"Poor",IF(G74=5,"Very Poor","")))))</f>
        <v/>
      </c>
      <c r="G74" s="249" t="str">
        <f>IFERROR(ROUND(IFERROR(IF(E74=0,(AVERAGEIF(G72:G73,"&gt;0")),(SUMPRODUCT(G72:G73,E72:E73)/E74)),""),0),"")</f>
        <v/>
      </c>
      <c r="I74" s="272">
        <f>SUMIF(K72:K73,"&gt;0",I72:I73)</f>
        <v>0</v>
      </c>
      <c r="J74" s="193" t="str">
        <f>IF(K74=1,"Very Good",IF(K74=2,"Good",IF(K74=3,"Fair",IF(K74=4,"Poor",IF(K74=5,"Very Poor","")))))</f>
        <v/>
      </c>
      <c r="K74" s="249" t="str">
        <f>IFERROR(ROUND(IFERROR(IF(I74=0,(AVERAGEIF(K72:K73,"&gt;0")),(SUMPRODUCT(K72:K73,I72:I73)/I74)),""),0),"")</f>
        <v/>
      </c>
      <c r="M74" s="272">
        <f>SUMIF(O72:O73,"&gt;0",M72:M73)</f>
        <v>0</v>
      </c>
      <c r="N74" s="193" t="str">
        <f>IF(O74=1,"Very Good",IF(O74=2,"Good",IF(O74=3,"Fair",IF(O74=4,"Poor",IF(O74=5,"Very Poor","")))))</f>
        <v/>
      </c>
      <c r="O74" s="249" t="str">
        <f>IFERROR(ROUND(IFERROR(IF(M74=0,(AVERAGEIF(O72:O73,"&gt;0")),(SUMPRODUCT(O72:O73,M72:M73)/M74)),""),0),"")</f>
        <v/>
      </c>
      <c r="Q74" s="272">
        <f>SUMIF(S72:S73,"&gt;0",Q72:Q73)</f>
        <v>0</v>
      </c>
      <c r="R74" s="193" t="str">
        <f>IF(S74=1,"Very Good",IF(S74=2,"Good",IF(S74=3,"Fair",IF(S74=4,"Poor",IF(S74=5,"Very Poor","")))))</f>
        <v/>
      </c>
      <c r="S74" s="249" t="str">
        <f>IFERROR(ROUND(IFERROR(IF(Q74=0,(AVERAGEIF(S72:S73,"&gt;0")),(SUMPRODUCT(S72:S73,Q72:Q73)/Q74)),""),0),"")</f>
        <v/>
      </c>
    </row>
    <row r="75" spans="1:19" ht="30" customHeight="1" x14ac:dyDescent="0.3">
      <c r="A75" s="520" t="s">
        <v>267</v>
      </c>
      <c r="B75" s="539" t="s">
        <v>57</v>
      </c>
      <c r="C75" s="526" t="s">
        <v>361</v>
      </c>
      <c r="D75" s="223" t="s">
        <v>268</v>
      </c>
      <c r="E75" s="213"/>
      <c r="F75" s="246"/>
      <c r="G75" s="244" t="str">
        <f t="shared" ref="G75:G77" si="40">IF(F75="Very Good",1,IF(F75="Good",2,IF(F75="Fair",3,IF(F75="Poor",4,IF(F75="Very Poor",5,"")))))</f>
        <v/>
      </c>
      <c r="I75" s="242"/>
      <c r="J75" s="246"/>
      <c r="K75" s="244" t="str">
        <f t="shared" ref="K75:K77" si="41">IF(J75="Very Good",1,IF(J75="Good",2,IF(J75="Fair",3,IF(J75="Poor",4,IF(J75="Very Poor",5,"")))))</f>
        <v/>
      </c>
      <c r="M75" s="242"/>
      <c r="N75" s="246"/>
      <c r="O75" s="244" t="str">
        <f t="shared" ref="O75:O77" si="42">IF(N75="Very Good",1,IF(N75="Good",2,IF(N75="Fair",3,IF(N75="Poor",4,IF(N75="Very Poor",5,"")))))</f>
        <v/>
      </c>
      <c r="Q75" s="242"/>
      <c r="R75" s="246"/>
      <c r="S75" s="244" t="str">
        <f t="shared" ref="S75:S77" si="43">IF(R75="Very Good",1,IF(R75="Good",2,IF(R75="Fair",3,IF(R75="Poor",4,IF(R75="Very Poor",5,"")))))</f>
        <v/>
      </c>
    </row>
    <row r="76" spans="1:19" ht="49.8" customHeight="1" x14ac:dyDescent="0.3">
      <c r="A76" s="521"/>
      <c r="B76" s="540"/>
      <c r="C76" s="527"/>
      <c r="D76" s="220" t="s">
        <v>269</v>
      </c>
      <c r="E76" s="242"/>
      <c r="F76" s="246"/>
      <c r="G76" s="244" t="str">
        <f t="shared" si="40"/>
        <v/>
      </c>
      <c r="I76" s="242"/>
      <c r="J76" s="246"/>
      <c r="K76" s="244" t="str">
        <f t="shared" si="41"/>
        <v/>
      </c>
      <c r="M76" s="242"/>
      <c r="N76" s="246"/>
      <c r="O76" s="244" t="str">
        <f t="shared" si="42"/>
        <v/>
      </c>
      <c r="Q76" s="242"/>
      <c r="R76" s="246"/>
      <c r="S76" s="244" t="str">
        <f t="shared" si="43"/>
        <v/>
      </c>
    </row>
    <row r="77" spans="1:19" ht="67.8" customHeight="1" thickBot="1" x14ac:dyDescent="0.35">
      <c r="A77" s="521"/>
      <c r="B77" s="540"/>
      <c r="C77" s="527"/>
      <c r="D77" s="220" t="s">
        <v>243</v>
      </c>
      <c r="E77" s="242"/>
      <c r="F77" s="256"/>
      <c r="G77" s="244" t="str">
        <f t="shared" si="40"/>
        <v/>
      </c>
      <c r="I77" s="420"/>
      <c r="J77" s="248"/>
      <c r="K77" s="421" t="str">
        <f t="shared" si="41"/>
        <v/>
      </c>
      <c r="M77" s="420"/>
      <c r="N77" s="248"/>
      <c r="O77" s="421" t="str">
        <f t="shared" si="42"/>
        <v/>
      </c>
      <c r="Q77" s="420"/>
      <c r="R77" s="248"/>
      <c r="S77" s="421" t="str">
        <f t="shared" si="43"/>
        <v/>
      </c>
    </row>
    <row r="78" spans="1:19" ht="15" thickBot="1" x14ac:dyDescent="0.35">
      <c r="A78" s="521"/>
      <c r="B78" s="541"/>
      <c r="C78" s="212"/>
      <c r="D78" s="211" t="s">
        <v>222</v>
      </c>
      <c r="E78" s="272">
        <f>SUMIF(G75:G77,"&gt;0",E75:E77)</f>
        <v>0</v>
      </c>
      <c r="F78" s="193" t="str">
        <f>IF(G78=1,"Very Good",IF(G78=2,"Good",IF(G78=3,"Fair",IF(G78=4,"Poor",IF(G78=5,"Very Poor","")))))</f>
        <v/>
      </c>
      <c r="G78" s="249" t="str">
        <f>IFERROR(ROUND(IFERROR(IF(E78=0,(AVERAGEIF(G75:G77,"&gt;0")),(SUMPRODUCT(G75:G77,E75:E77)/E78)),""),0),"")</f>
        <v/>
      </c>
      <c r="I78" s="272">
        <f>SUMIF(K75:K77,"&gt;0",I75:I77)</f>
        <v>0</v>
      </c>
      <c r="J78" s="193" t="str">
        <f>IF(K78=1,"Very Good",IF(K78=2,"Good",IF(K78=3,"Fair",IF(K78=4,"Poor",IF(K78=5,"Very Poor","")))))</f>
        <v/>
      </c>
      <c r="K78" s="249" t="str">
        <f>IFERROR(ROUND(IFERROR(IF(I78=0,(AVERAGEIF(K75:K77,"&gt;0")),(SUMPRODUCT(K75:K77,I75:I77)/I78)),""),0),"")</f>
        <v/>
      </c>
      <c r="M78" s="272">
        <f>SUMIF(O75:O77,"&gt;0",M75:M77)</f>
        <v>0</v>
      </c>
      <c r="N78" s="193" t="str">
        <f>IF(O78=1,"Very Good",IF(O78=2,"Good",IF(O78=3,"Fair",IF(O78=4,"Poor",IF(O78=5,"Very Poor","")))))</f>
        <v/>
      </c>
      <c r="O78" s="249" t="str">
        <f>IFERROR(ROUND(IFERROR(IF(M78=0,(AVERAGEIF(O75:O77,"&gt;0")),(SUMPRODUCT(O75:O77,M75:M77)/M78)),""),0),"")</f>
        <v/>
      </c>
      <c r="Q78" s="272">
        <f>SUMIF(S75:S77,"&gt;0",Q75:Q77)</f>
        <v>0</v>
      </c>
      <c r="R78" s="193" t="str">
        <f>IF(S78=1,"Very Good",IF(S78=2,"Good",IF(S78=3,"Fair",IF(S78=4,"Poor",IF(S78=5,"Very Poor","")))))</f>
        <v/>
      </c>
      <c r="S78" s="249" t="str">
        <f>IFERROR(ROUND(IFERROR(IF(Q78=0,(AVERAGEIF(S75:S77,"&gt;0")),(SUMPRODUCT(S75:S77,Q75:Q77)/Q78)),""),0),"")</f>
        <v/>
      </c>
    </row>
    <row r="79" spans="1:19" ht="94.8" customHeight="1" x14ac:dyDescent="0.3">
      <c r="A79" s="521"/>
      <c r="B79" s="539" t="s">
        <v>58</v>
      </c>
      <c r="C79" s="526" t="s">
        <v>96</v>
      </c>
      <c r="D79" s="223" t="s">
        <v>270</v>
      </c>
      <c r="E79" s="242"/>
      <c r="F79" s="256"/>
      <c r="G79" s="244" t="str">
        <f>IF(F79="Very Good",1,IF(F79="Good",2,IF(F79="Fair",3,IF(F79="Poor",4,IF(F79="Very Poor",5,"")))))</f>
        <v/>
      </c>
      <c r="I79" s="242"/>
      <c r="J79" s="256"/>
      <c r="K79" s="244" t="str">
        <f>IF(J79="Very Good",1,IF(J79="Good",2,IF(J79="Fair",3,IF(J79="Poor",4,IF(J79="Very Poor",5,"")))))</f>
        <v/>
      </c>
      <c r="M79" s="242"/>
      <c r="N79" s="256"/>
      <c r="O79" s="244" t="str">
        <f>IF(N79="Very Good",1,IF(N79="Good",2,IF(N79="Fair",3,IF(N79="Poor",4,IF(N79="Very Poor",5,"")))))</f>
        <v/>
      </c>
      <c r="Q79" s="242"/>
      <c r="R79" s="256"/>
      <c r="S79" s="244" t="str">
        <f>IF(R79="Very Good",1,IF(R79="Good",2,IF(R79="Fair",3,IF(R79="Poor",4,IF(R79="Very Poor",5,"")))))</f>
        <v/>
      </c>
    </row>
    <row r="80" spans="1:19" ht="23.1" customHeight="1" thickBot="1" x14ac:dyDescent="0.35">
      <c r="A80" s="521"/>
      <c r="B80" s="540"/>
      <c r="C80" s="528"/>
      <c r="D80" s="220" t="s">
        <v>407</v>
      </c>
      <c r="E80" s="242"/>
      <c r="F80" s="256"/>
      <c r="G80" s="244" t="str">
        <f>IF(F80="Very Good",1,IF(F80="Good",2,IF(F80="Fair",3,IF(F80="Poor",4,IF(F80="Very Poor",5,"")))))</f>
        <v/>
      </c>
      <c r="I80" s="242"/>
      <c r="J80" s="256"/>
      <c r="K80" s="244" t="str">
        <f>IF(J80="Very Good",1,IF(J80="Good",2,IF(J80="Fair",3,IF(J80="Poor",4,IF(J80="Very Poor",5,"")))))</f>
        <v/>
      </c>
      <c r="M80" s="242"/>
      <c r="N80" s="256"/>
      <c r="O80" s="244" t="str">
        <f>IF(N80="Very Good",1,IF(N80="Good",2,IF(N80="Fair",3,IF(N80="Poor",4,IF(N80="Very Poor",5,"")))))</f>
        <v/>
      </c>
      <c r="Q80" s="242"/>
      <c r="R80" s="256"/>
      <c r="S80" s="244" t="str">
        <f>IF(R80="Very Good",1,IF(R80="Good",2,IF(R80="Fair",3,IF(R80="Poor",4,IF(R80="Very Poor",5,"")))))</f>
        <v/>
      </c>
    </row>
    <row r="81" spans="1:19" ht="15" thickBot="1" x14ac:dyDescent="0.35">
      <c r="A81" s="521"/>
      <c r="B81" s="541"/>
      <c r="C81" s="212"/>
      <c r="D81" s="211" t="s">
        <v>226</v>
      </c>
      <c r="E81" s="272">
        <f>SUMIF(G79:G80,"&gt;0",E79:E80)</f>
        <v>0</v>
      </c>
      <c r="F81" s="193" t="str">
        <f>IF(G81=1,"Very Good",IF(G81=2,"Good",IF(G81=3,"Fair",IF(G81=4,"Poor",IF(G81=5,"Very Poor","")))))</f>
        <v/>
      </c>
      <c r="G81" s="249" t="str">
        <f>IFERROR(ROUND(IFERROR(IF(E81=0,(AVERAGEIF(G79:G80,"&gt;0")),(SUMPRODUCT(G79:G80,E79:E80)/E81)),""),0),"")</f>
        <v/>
      </c>
      <c r="I81" s="272">
        <f>SUMIF(K79:K80,"&gt;0",I79:I80)</f>
        <v>0</v>
      </c>
      <c r="J81" s="193" t="str">
        <f>IF(K81=1,"Very Good",IF(K81=2,"Good",IF(K81=3,"Fair",IF(K81=4,"Poor",IF(K81=5,"Very Poor","")))))</f>
        <v/>
      </c>
      <c r="K81" s="249" t="str">
        <f>IFERROR(ROUND(IFERROR(IF(I81=0,(AVERAGEIF(K79:K80,"&gt;0")),(SUMPRODUCT(K79:K80,I79:I80)/I81)),""),0),"")</f>
        <v/>
      </c>
      <c r="M81" s="272">
        <f>SUMIF(O79:O80,"&gt;0",M79:M80)</f>
        <v>0</v>
      </c>
      <c r="N81" s="193" t="str">
        <f>IF(O81=1,"Very Good",IF(O81=2,"Good",IF(O81=3,"Fair",IF(O81=4,"Poor",IF(O81=5,"Very Poor","")))))</f>
        <v/>
      </c>
      <c r="O81" s="249" t="str">
        <f>IFERROR(ROUND(IFERROR(IF(M81=0,(AVERAGEIF(O79:O80,"&gt;0")),(SUMPRODUCT(O79:O80,M79:M80)/M81)),""),0),"")</f>
        <v/>
      </c>
      <c r="Q81" s="272">
        <f>SUMIF(S79:S80,"&gt;0",Q79:Q80)</f>
        <v>0</v>
      </c>
      <c r="R81" s="193" t="str">
        <f>IF(S81=1,"Very Good",IF(S81=2,"Good",IF(S81=3,"Fair",IF(S81=4,"Poor",IF(S81=5,"Very Poor","")))))</f>
        <v/>
      </c>
      <c r="S81" s="249" t="str">
        <f>IFERROR(ROUND(IFERROR(IF(Q81=0,(AVERAGEIF(S79:S80,"&gt;0")),(SUMPRODUCT(S79:S80,Q79:Q80)/Q81)),""),0),"")</f>
        <v/>
      </c>
    </row>
    <row r="82" spans="1:19" ht="59.85" customHeight="1" x14ac:dyDescent="0.3">
      <c r="A82" s="521"/>
      <c r="B82" s="523" t="s">
        <v>62</v>
      </c>
      <c r="C82" s="347" t="s">
        <v>380</v>
      </c>
      <c r="D82" s="347" t="s">
        <v>271</v>
      </c>
      <c r="E82" s="242"/>
      <c r="F82" s="256"/>
      <c r="G82" s="244" t="str">
        <f>IF(F82="Very Good",1,IF(F82="Good",2,IF(F82="Fair",3,IF(F82="Poor",4,IF(F82="Very Poor",5,"")))))</f>
        <v/>
      </c>
      <c r="I82" s="242"/>
      <c r="J82" s="256"/>
      <c r="K82" s="244" t="str">
        <f>IF(J82="Very Good",1,IF(J82="Good",2,IF(J82="Fair",3,IF(J82="Poor",4,IF(J82="Very Poor",5,"")))))</f>
        <v/>
      </c>
      <c r="M82" s="242"/>
      <c r="N82" s="256"/>
      <c r="O82" s="244" t="str">
        <f>IF(N82="Very Good",1,IF(N82="Good",2,IF(N82="Fair",3,IF(N82="Poor",4,IF(N82="Very Poor",5,"")))))</f>
        <v/>
      </c>
      <c r="Q82" s="242"/>
      <c r="R82" s="256"/>
      <c r="S82" s="244" t="str">
        <f>IF(R82="Very Good",1,IF(R82="Good",2,IF(R82="Fair",3,IF(R82="Poor",4,IF(R82="Very Poor",5,"")))))</f>
        <v/>
      </c>
    </row>
    <row r="83" spans="1:19" ht="48.9" customHeight="1" thickBot="1" x14ac:dyDescent="0.35">
      <c r="A83" s="521"/>
      <c r="B83" s="524"/>
      <c r="C83" s="387" t="s">
        <v>381</v>
      </c>
      <c r="D83" s="387" t="s">
        <v>382</v>
      </c>
      <c r="E83" s="242"/>
      <c r="F83" s="256"/>
      <c r="G83" s="346" t="str">
        <f>IF(F83="Very Good",1,IF(F83="Good",2,IF(F83="Fair",3,IF(F83="Poor",4,IF(F83="Very Poor",5,"")))))</f>
        <v/>
      </c>
      <c r="I83" s="242"/>
      <c r="J83" s="256"/>
      <c r="K83" s="346" t="str">
        <f>IF(J83="Very Good",1,IF(J83="Good",2,IF(J83="Fair",3,IF(J83="Poor",4,IF(J83="Very Poor",5,"")))))</f>
        <v/>
      </c>
      <c r="M83" s="242"/>
      <c r="N83" s="256"/>
      <c r="O83" s="346" t="str">
        <f>IF(N83="Very Good",1,IF(N83="Good",2,IF(N83="Fair",3,IF(N83="Poor",4,IF(N83="Very Poor",5,"")))))</f>
        <v/>
      </c>
      <c r="Q83" s="242"/>
      <c r="R83" s="256"/>
      <c r="S83" s="346" t="str">
        <f>IF(R83="Very Good",1,IF(R83="Good",2,IF(R83="Fair",3,IF(R83="Poor",4,IF(R83="Very Poor",5,"")))))</f>
        <v/>
      </c>
    </row>
    <row r="84" spans="1:19" ht="15" thickBot="1" x14ac:dyDescent="0.35">
      <c r="A84" s="522"/>
      <c r="B84" s="525"/>
      <c r="C84" s="212"/>
      <c r="D84" s="211" t="s">
        <v>229</v>
      </c>
      <c r="E84" s="272">
        <f>SUMIF(G82:G83,"&gt;0",E82:E83)</f>
        <v>0</v>
      </c>
      <c r="F84" s="193" t="str">
        <f>IF(G84=1,"Very Good",IF(G84=2,"Good",IF(G84=3,"Fair",IF(G84=4,"Poor",IF(G84=5,"Very Poor","")))))</f>
        <v/>
      </c>
      <c r="G84" s="249" t="str">
        <f>IFERROR(ROUND(IFERROR(IF(E84=0,(AVERAGEIF(G82:G83,"&gt;0")),(SUMPRODUCT(G82:G83,E82:E83)/E84)),""),0),"")</f>
        <v/>
      </c>
      <c r="I84" s="272">
        <f>SUMIF(K82:K83,"&gt;0",I82:I83)</f>
        <v>0</v>
      </c>
      <c r="J84" s="193" t="str">
        <f>IF(K84=1,"Very Good",IF(K84=2,"Good",IF(K84=3,"Fair",IF(K84=4,"Poor",IF(K84=5,"Very Poor","")))))</f>
        <v/>
      </c>
      <c r="K84" s="249" t="str">
        <f>IFERROR(ROUND(IFERROR(IF(I84=0,(AVERAGEIF(K82:K83,"&gt;0")),(SUMPRODUCT(K82:K83,I82:I83)/I84)),""),0),"")</f>
        <v/>
      </c>
      <c r="M84" s="272">
        <f>SUMIF(O82:O83,"&gt;0",M82:M83)</f>
        <v>0</v>
      </c>
      <c r="N84" s="193" t="str">
        <f>IF(O84=1,"Very Good",IF(O84=2,"Good",IF(O84=3,"Fair",IF(O84=4,"Poor",IF(O84=5,"Very Poor","")))))</f>
        <v/>
      </c>
      <c r="O84" s="249" t="str">
        <f>IFERROR(ROUND(IFERROR(IF(M84=0,(AVERAGEIF(O82:O83,"&gt;0")),(SUMPRODUCT(O82:O83,M82:M83)/M84)),""),0),"")</f>
        <v/>
      </c>
      <c r="Q84" s="272">
        <f>SUMIF(S82:S83,"&gt;0",Q82:Q83)</f>
        <v>0</v>
      </c>
      <c r="R84" s="193" t="str">
        <f>IF(S84=1,"Very Good",IF(S84=2,"Good",IF(S84=3,"Fair",IF(S84=4,"Poor",IF(S84=5,"Very Poor","")))))</f>
        <v/>
      </c>
      <c r="S84" s="249" t="str">
        <f>IFERROR(ROUND(IFERROR(IF(Q84=0,(AVERAGEIF(S82:S83,"&gt;0")),(SUMPRODUCT(S82:S83,Q82:Q83)/Q84)),""),0),"")</f>
        <v/>
      </c>
    </row>
    <row r="85" spans="1:19" ht="45.45" customHeight="1" x14ac:dyDescent="0.3">
      <c r="A85" s="520" t="s">
        <v>272</v>
      </c>
      <c r="B85" s="539" t="s">
        <v>57</v>
      </c>
      <c r="C85" s="526" t="s">
        <v>361</v>
      </c>
      <c r="D85" s="223" t="s">
        <v>240</v>
      </c>
      <c r="E85" s="213"/>
      <c r="F85" s="246"/>
      <c r="G85" s="244" t="str">
        <f t="shared" ref="G85:G87" si="44">IF(F85="Very Good",1,IF(F85="Good",2,IF(F85="Fair",3,IF(F85="Poor",4,IF(F85="Very Poor",5,"")))))</f>
        <v/>
      </c>
      <c r="I85" s="348"/>
      <c r="J85" s="251"/>
      <c r="K85" s="349" t="str">
        <f t="shared" ref="K85:K87" si="45">IF(J85="Very Good",1,IF(J85="Good",2,IF(J85="Fair",3,IF(J85="Poor",4,IF(J85="Very Poor",5,"")))))</f>
        <v/>
      </c>
      <c r="M85" s="348"/>
      <c r="N85" s="251"/>
      <c r="O85" s="349" t="str">
        <f t="shared" ref="O85:O87" si="46">IF(N85="Very Good",1,IF(N85="Good",2,IF(N85="Fair",3,IF(N85="Poor",4,IF(N85="Very Poor",5,"")))))</f>
        <v/>
      </c>
      <c r="Q85" s="348"/>
      <c r="R85" s="251"/>
      <c r="S85" s="349" t="str">
        <f t="shared" ref="S85:S87" si="47">IF(R85="Very Good",1,IF(R85="Good",2,IF(R85="Fair",3,IF(R85="Poor",4,IF(R85="Very Poor",5,"")))))</f>
        <v/>
      </c>
    </row>
    <row r="86" spans="1:19" ht="45.45" customHeight="1" x14ac:dyDescent="0.3">
      <c r="A86" s="521"/>
      <c r="B86" s="540"/>
      <c r="C86" s="527"/>
      <c r="D86" s="220" t="s">
        <v>242</v>
      </c>
      <c r="E86" s="242"/>
      <c r="F86" s="246"/>
      <c r="G86" s="244" t="str">
        <f t="shared" si="44"/>
        <v/>
      </c>
      <c r="I86" s="242"/>
      <c r="J86" s="246"/>
      <c r="K86" s="244" t="str">
        <f t="shared" si="45"/>
        <v/>
      </c>
      <c r="M86" s="242"/>
      <c r="N86" s="246"/>
      <c r="O86" s="244" t="str">
        <f t="shared" si="46"/>
        <v/>
      </c>
      <c r="Q86" s="242"/>
      <c r="R86" s="246"/>
      <c r="S86" s="244" t="str">
        <f t="shared" si="47"/>
        <v/>
      </c>
    </row>
    <row r="87" spans="1:19" ht="45.45" customHeight="1" thickBot="1" x14ac:dyDescent="0.35">
      <c r="A87" s="521"/>
      <c r="B87" s="540"/>
      <c r="C87" s="527"/>
      <c r="D87" s="220" t="s">
        <v>273</v>
      </c>
      <c r="E87" s="242"/>
      <c r="F87" s="256"/>
      <c r="G87" s="244" t="str">
        <f t="shared" si="44"/>
        <v/>
      </c>
      <c r="I87" s="420"/>
      <c r="J87" s="248"/>
      <c r="K87" s="421" t="str">
        <f t="shared" si="45"/>
        <v/>
      </c>
      <c r="M87" s="420"/>
      <c r="N87" s="248"/>
      <c r="O87" s="421" t="str">
        <f t="shared" si="46"/>
        <v/>
      </c>
      <c r="Q87" s="420"/>
      <c r="R87" s="248"/>
      <c r="S87" s="421" t="str">
        <f t="shared" si="47"/>
        <v/>
      </c>
    </row>
    <row r="88" spans="1:19" ht="15" thickBot="1" x14ac:dyDescent="0.35">
      <c r="A88" s="521"/>
      <c r="B88" s="541"/>
      <c r="C88" s="212"/>
      <c r="D88" s="211" t="s">
        <v>222</v>
      </c>
      <c r="E88" s="272">
        <f>SUMIF(G85:G87,"&gt;0",E85:E87)</f>
        <v>0</v>
      </c>
      <c r="F88" s="193" t="str">
        <f>IF(G88=1,"Very Good",IF(G88=2,"Good",IF(G88=3,"Fair",IF(G88=4,"Poor",IF(G88=5,"Very Poor","")))))</f>
        <v/>
      </c>
      <c r="G88" s="249" t="str">
        <f>IFERROR(ROUND(IFERROR(IF(E88=0,(AVERAGEIF(G85:G87,"&gt;0")),(SUMPRODUCT(G85:G87,E85:E87)/E88)),""),0),"")</f>
        <v/>
      </c>
      <c r="I88" s="272">
        <f>SUMIF(K85:K87,"&gt;0",I85:I87)</f>
        <v>0</v>
      </c>
      <c r="J88" s="193" t="str">
        <f>IF(K88=1,"Very Good",IF(K88=2,"Good",IF(K88=3,"Fair",IF(K88=4,"Poor",IF(K88=5,"Very Poor","")))))</f>
        <v/>
      </c>
      <c r="K88" s="249" t="str">
        <f>IFERROR(ROUND(IFERROR(IF(I88=0,(AVERAGEIF(K85:K87,"&gt;0")),(SUMPRODUCT(K85:K87,I85:I87)/I88)),""),0),"")</f>
        <v/>
      </c>
      <c r="M88" s="272">
        <f>SUMIF(O85:O87,"&gt;0",M85:M87)</f>
        <v>0</v>
      </c>
      <c r="N88" s="193" t="str">
        <f>IF(O88=1,"Very Good",IF(O88=2,"Good",IF(O88=3,"Fair",IF(O88=4,"Poor",IF(O88=5,"Very Poor","")))))</f>
        <v/>
      </c>
      <c r="O88" s="249" t="str">
        <f>IFERROR(ROUND(IFERROR(IF(M88=0,(AVERAGEIF(O85:O87,"&gt;0")),(SUMPRODUCT(O85:O87,M85:M87)/M88)),""),0),"")</f>
        <v/>
      </c>
      <c r="Q88" s="272">
        <f>SUMIF(S85:S87,"&gt;0",Q85:Q87)</f>
        <v>0</v>
      </c>
      <c r="R88" s="193" t="str">
        <f>IF(S88=1,"Very Good",IF(S88=2,"Good",IF(S88=3,"Fair",IF(S88=4,"Poor",IF(S88=5,"Very Poor","")))))</f>
        <v/>
      </c>
      <c r="S88" s="249" t="str">
        <f>IFERROR(ROUND(IFERROR(IF(Q88=0,(AVERAGEIF(S85:S87,"&gt;0")),(SUMPRODUCT(S85:S87,Q85:Q87)/Q88)),""),0),"")</f>
        <v/>
      </c>
    </row>
    <row r="89" spans="1:19" ht="52.95" customHeight="1" x14ac:dyDescent="0.3">
      <c r="A89" s="521"/>
      <c r="B89" s="539" t="s">
        <v>58</v>
      </c>
      <c r="C89" s="526" t="s">
        <v>96</v>
      </c>
      <c r="D89" s="219" t="s">
        <v>260</v>
      </c>
      <c r="E89" s="242"/>
      <c r="F89" s="256"/>
      <c r="G89" s="244" t="str">
        <f>IF(F89="Very Good",1,IF(F89="Good",2,IF(F89="Fair",3,IF(F89="Poor",4,IF(F89="Very Poor",5,"")))))</f>
        <v/>
      </c>
      <c r="I89" s="242"/>
      <c r="J89" s="256"/>
      <c r="K89" s="244" t="str">
        <f>IF(J89="Very Good",1,IF(J89="Good",2,IF(J89="Fair",3,IF(J89="Poor",4,IF(J89="Very Poor",5,"")))))</f>
        <v/>
      </c>
      <c r="M89" s="242"/>
      <c r="N89" s="256"/>
      <c r="O89" s="244" t="str">
        <f>IF(N89="Very Good",1,IF(N89="Good",2,IF(N89="Fair",3,IF(N89="Poor",4,IF(N89="Very Poor",5,"")))))</f>
        <v/>
      </c>
      <c r="Q89" s="242"/>
      <c r="R89" s="256"/>
      <c r="S89" s="244" t="str">
        <f>IF(R89="Very Good",1,IF(R89="Good",2,IF(R89="Fair",3,IF(R89="Poor",4,IF(R89="Very Poor",5,"")))))</f>
        <v/>
      </c>
    </row>
    <row r="90" spans="1:19" ht="52.95" customHeight="1" thickBot="1" x14ac:dyDescent="0.35">
      <c r="A90" s="521"/>
      <c r="B90" s="540"/>
      <c r="C90" s="528"/>
      <c r="D90" s="387" t="s">
        <v>261</v>
      </c>
      <c r="E90" s="255"/>
      <c r="F90" s="258"/>
      <c r="G90" s="277" t="str">
        <f>IF(F90="Very Good",1,IF(F90="Good",2,IF(F90="Fair",3,IF(F90="Poor",4,IF(F90="Very Poor",5,"")))))</f>
        <v/>
      </c>
      <c r="I90" s="255"/>
      <c r="J90" s="258"/>
      <c r="K90" s="277" t="str">
        <f>IF(J90="Very Good",1,IF(J90="Good",2,IF(J90="Fair",3,IF(J90="Poor",4,IF(J90="Very Poor",5,"")))))</f>
        <v/>
      </c>
      <c r="M90" s="255"/>
      <c r="N90" s="258"/>
      <c r="O90" s="277" t="str">
        <f>IF(N90="Very Good",1,IF(N90="Good",2,IF(N90="Fair",3,IF(N90="Poor",4,IF(N90="Very Poor",5,"")))))</f>
        <v/>
      </c>
      <c r="Q90" s="255"/>
      <c r="R90" s="258"/>
      <c r="S90" s="277" t="str">
        <f>IF(R90="Very Good",1,IF(R90="Good",2,IF(R90="Fair",3,IF(R90="Poor",4,IF(R90="Very Poor",5,"")))))</f>
        <v/>
      </c>
    </row>
    <row r="91" spans="1:19" ht="15" thickBot="1" x14ac:dyDescent="0.35">
      <c r="A91" s="521"/>
      <c r="B91" s="541"/>
      <c r="C91" s="212"/>
      <c r="D91" s="211" t="s">
        <v>226</v>
      </c>
      <c r="E91" s="272">
        <f>SUMIF(G89:G90,"&gt;0",E89:E90)</f>
        <v>0</v>
      </c>
      <c r="F91" s="193" t="str">
        <f>IF(G91=1,"Very Good",IF(G91=2,"Good",IF(G91=3,"Fair",IF(G91=4,"Poor",IF(G91=5,"Very Poor","")))))</f>
        <v/>
      </c>
      <c r="G91" s="249" t="str">
        <f>IFERROR(ROUND(IFERROR(IF(E91=0,(AVERAGEIF(G89:G90,"&gt;0")),(SUMPRODUCT(G89:G90,E89:E90)/E91)),""),0),"")</f>
        <v/>
      </c>
      <c r="I91" s="272">
        <f>SUMIF(K89:K90,"&gt;0",I89:I90)</f>
        <v>0</v>
      </c>
      <c r="J91" s="193" t="str">
        <f>IF(K91=1,"Very Good",IF(K91=2,"Good",IF(K91=3,"Fair",IF(K91=4,"Poor",IF(K91=5,"Very Poor","")))))</f>
        <v/>
      </c>
      <c r="K91" s="249" t="str">
        <f>IFERROR(ROUND(IFERROR(IF(I91=0,(AVERAGEIF(K89:K90,"&gt;0")),(SUMPRODUCT(K89:K90,I89:I90)/I91)),""),0),"")</f>
        <v/>
      </c>
      <c r="M91" s="272">
        <f>SUMIF(O89:O90,"&gt;0",M89:M90)</f>
        <v>0</v>
      </c>
      <c r="N91" s="193" t="str">
        <f>IF(O91=1,"Very Good",IF(O91=2,"Good",IF(O91=3,"Fair",IF(O91=4,"Poor",IF(O91=5,"Very Poor","")))))</f>
        <v/>
      </c>
      <c r="O91" s="249" t="str">
        <f>IFERROR(ROUND(IFERROR(IF(M91=0,(AVERAGEIF(O89:O90,"&gt;0")),(SUMPRODUCT(O89:O90,M89:M90)/M91)),""),0),"")</f>
        <v/>
      </c>
      <c r="Q91" s="272">
        <f>SUMIF(S89:S90,"&gt;0",Q89:Q90)</f>
        <v>0</v>
      </c>
      <c r="R91" s="193" t="str">
        <f>IF(S91=1,"Very Good",IF(S91=2,"Good",IF(S91=3,"Fair",IF(S91=4,"Poor",IF(S91=5,"Very Poor","")))))</f>
        <v/>
      </c>
      <c r="S91" s="249" t="str">
        <f>IFERROR(ROUND(IFERROR(IF(Q91=0,(AVERAGEIF(S89:S90,"&gt;0")),(SUMPRODUCT(S89:S90,Q89:Q90)/Q91)),""),0),"")</f>
        <v/>
      </c>
    </row>
    <row r="92" spans="1:19" ht="68.400000000000006" customHeight="1" x14ac:dyDescent="0.3">
      <c r="A92" s="521"/>
      <c r="B92" s="523" t="s">
        <v>62</v>
      </c>
      <c r="C92" s="526" t="s">
        <v>381</v>
      </c>
      <c r="D92" s="347" t="s">
        <v>382</v>
      </c>
      <c r="E92" s="242"/>
      <c r="F92" s="256"/>
      <c r="G92" s="346" t="str">
        <f>IF(F92="Very Good",1,IF(F92="Good",2,IF(F92="Fair",3,IF(F92="Poor",4,IF(F92="Very Poor",5,"")))))</f>
        <v/>
      </c>
      <c r="I92" s="242"/>
      <c r="J92" s="256"/>
      <c r="K92" s="346" t="str">
        <f>IF(J92="Very Good",1,IF(J92="Good",2,IF(J92="Fair",3,IF(J92="Poor",4,IF(J92="Very Poor",5,"")))))</f>
        <v/>
      </c>
      <c r="M92" s="242"/>
      <c r="N92" s="256"/>
      <c r="O92" s="346" t="str">
        <f>IF(N92="Very Good",1,IF(N92="Good",2,IF(N92="Fair",3,IF(N92="Poor",4,IF(N92="Very Poor",5,"")))))</f>
        <v/>
      </c>
      <c r="Q92" s="242"/>
      <c r="R92" s="256"/>
      <c r="S92" s="346" t="str">
        <f>IF(R92="Very Good",1,IF(R92="Good",2,IF(R92="Fair",3,IF(R92="Poor",4,IF(R92="Very Poor",5,"")))))</f>
        <v/>
      </c>
    </row>
    <row r="93" spans="1:19" ht="23.1" customHeight="1" thickBot="1" x14ac:dyDescent="0.35">
      <c r="A93" s="521"/>
      <c r="B93" s="524"/>
      <c r="C93" s="528"/>
      <c r="D93" s="220" t="s">
        <v>407</v>
      </c>
      <c r="E93" s="242"/>
      <c r="F93" s="256"/>
      <c r="G93" s="244" t="str">
        <f>IF(F93="Very Good",1,IF(F93="Good",2,IF(F93="Fair",3,IF(F93="Poor",4,IF(F93="Very Poor",5,"")))))</f>
        <v/>
      </c>
      <c r="I93" s="242"/>
      <c r="J93" s="256"/>
      <c r="K93" s="244" t="str">
        <f>IF(J93="Very Good",1,IF(J93="Good",2,IF(J93="Fair",3,IF(J93="Poor",4,IF(J93="Very Poor",5,"")))))</f>
        <v/>
      </c>
      <c r="M93" s="242"/>
      <c r="N93" s="256"/>
      <c r="O93" s="244" t="str">
        <f>IF(N93="Very Good",1,IF(N93="Good",2,IF(N93="Fair",3,IF(N93="Poor",4,IF(N93="Very Poor",5,"")))))</f>
        <v/>
      </c>
      <c r="Q93" s="242"/>
      <c r="R93" s="256"/>
      <c r="S93" s="244" t="str">
        <f>IF(R93="Very Good",1,IF(R93="Good",2,IF(R93="Fair",3,IF(R93="Poor",4,IF(R93="Very Poor",5,"")))))</f>
        <v/>
      </c>
    </row>
    <row r="94" spans="1:19" ht="13.8" customHeight="1" thickBot="1" x14ac:dyDescent="0.35">
      <c r="A94" s="522"/>
      <c r="B94" s="525"/>
      <c r="C94" s="212"/>
      <c r="D94" s="211" t="s">
        <v>229</v>
      </c>
      <c r="E94" s="272">
        <f>SUMIF(G92:G93,"&gt;0",E92:E93)</f>
        <v>0</v>
      </c>
      <c r="F94" s="193" t="str">
        <f>IF(G94=1,"Very Good",IF(G94=2,"Good",IF(G94=3,"Fair",IF(G94=4,"Poor",IF(G94=5,"Very Poor","")))))</f>
        <v/>
      </c>
      <c r="G94" s="249" t="str">
        <f>IFERROR(ROUND(IFERROR(IF(E94=0,(AVERAGEIF(G92:G93,"&gt;0")),(SUMPRODUCT(G92:G93,E92:E93)/E94)),""),0),"")</f>
        <v/>
      </c>
      <c r="I94" s="272">
        <f>SUMIF(K92:K93,"&gt;0",I92:I93)</f>
        <v>0</v>
      </c>
      <c r="J94" s="193" t="str">
        <f>IF(K94=1,"Very Good",IF(K94=2,"Good",IF(K94=3,"Fair",IF(K94=4,"Poor",IF(K94=5,"Very Poor","")))))</f>
        <v/>
      </c>
      <c r="K94" s="249" t="str">
        <f>IFERROR(ROUND(IFERROR(IF(I94=0,(AVERAGEIF(K92:K93,"&gt;0")),(SUMPRODUCT(K92:K93,I92:I93)/I94)),""),0),"")</f>
        <v/>
      </c>
      <c r="M94" s="272">
        <f>SUMIF(O92:O93,"&gt;0",M92:M93)</f>
        <v>0</v>
      </c>
      <c r="N94" s="193" t="str">
        <f>IF(O94=1,"Very Good",IF(O94=2,"Good",IF(O94=3,"Fair",IF(O94=4,"Poor",IF(O94=5,"Very Poor","")))))</f>
        <v/>
      </c>
      <c r="O94" s="249" t="str">
        <f>IFERROR(ROUND(IFERROR(IF(M94=0,(AVERAGEIF(O92:O93,"&gt;0")),(SUMPRODUCT(O92:O93,M92:M93)/M94)),""),0),"")</f>
        <v/>
      </c>
      <c r="Q94" s="272">
        <f>SUMIF(S92:S93,"&gt;0",Q92:Q93)</f>
        <v>0</v>
      </c>
      <c r="R94" s="193" t="str">
        <f>IF(S94=1,"Very Good",IF(S94=2,"Good",IF(S94=3,"Fair",IF(S94=4,"Poor",IF(S94=5,"Very Poor","")))))</f>
        <v/>
      </c>
      <c r="S94" s="249" t="str">
        <f>IFERROR(ROUND(IFERROR(IF(Q94=0,(AVERAGEIF(S92:S93,"&gt;0")),(SUMPRODUCT(S92:S93,Q92:Q93)/Q94)),""),0),"")</f>
        <v/>
      </c>
    </row>
    <row r="95" spans="1:19" ht="49.95" customHeight="1" x14ac:dyDescent="0.3">
      <c r="A95" s="520" t="s">
        <v>274</v>
      </c>
      <c r="B95" s="539" t="s">
        <v>57</v>
      </c>
      <c r="C95" s="526" t="s">
        <v>361</v>
      </c>
      <c r="D95" s="223" t="s">
        <v>268</v>
      </c>
      <c r="E95" s="242"/>
      <c r="F95" s="246"/>
      <c r="G95" s="244" t="str">
        <f t="shared" ref="G95:G96" si="48">IF(F95="Very Good",1,IF(F95="Good",2,IF(F95="Fair",3,IF(F95="Poor",4,IF(F95="Very Poor",5,"")))))</f>
        <v/>
      </c>
      <c r="I95" s="242"/>
      <c r="J95" s="246"/>
      <c r="K95" s="244" t="str">
        <f t="shared" ref="K95:K96" si="49">IF(J95="Very Good",1,IF(J95="Good",2,IF(J95="Fair",3,IF(J95="Poor",4,IF(J95="Very Poor",5,"")))))</f>
        <v/>
      </c>
      <c r="M95" s="242"/>
      <c r="N95" s="246"/>
      <c r="O95" s="244" t="str">
        <f t="shared" ref="O95:O96" si="50">IF(N95="Very Good",1,IF(N95="Good",2,IF(N95="Fair",3,IF(N95="Poor",4,IF(N95="Very Poor",5,"")))))</f>
        <v/>
      </c>
      <c r="Q95" s="242"/>
      <c r="R95" s="246"/>
      <c r="S95" s="244" t="str">
        <f t="shared" ref="S95:S96" si="51">IF(R95="Very Good",1,IF(R95="Good",2,IF(R95="Fair",3,IF(R95="Poor",4,IF(R95="Very Poor",5,"")))))</f>
        <v/>
      </c>
    </row>
    <row r="96" spans="1:19" ht="81.599999999999994" customHeight="1" thickBot="1" x14ac:dyDescent="0.35">
      <c r="A96" s="521"/>
      <c r="B96" s="540"/>
      <c r="C96" s="527"/>
      <c r="D96" s="220" t="s">
        <v>242</v>
      </c>
      <c r="E96" s="242"/>
      <c r="F96" s="256"/>
      <c r="G96" s="244" t="str">
        <f t="shared" si="48"/>
        <v/>
      </c>
      <c r="I96" s="242"/>
      <c r="J96" s="256"/>
      <c r="K96" s="244" t="str">
        <f t="shared" si="49"/>
        <v/>
      </c>
      <c r="M96" s="242"/>
      <c r="N96" s="256"/>
      <c r="O96" s="244" t="str">
        <f t="shared" si="50"/>
        <v/>
      </c>
      <c r="Q96" s="242"/>
      <c r="R96" s="256"/>
      <c r="S96" s="244" t="str">
        <f t="shared" si="51"/>
        <v/>
      </c>
    </row>
    <row r="97" spans="1:19" ht="15" thickBot="1" x14ac:dyDescent="0.35">
      <c r="A97" s="521"/>
      <c r="B97" s="541"/>
      <c r="C97" s="212"/>
      <c r="D97" s="211" t="s">
        <v>222</v>
      </c>
      <c r="E97" s="272">
        <f>SUMIF(G95:G96,"&gt;0",E95:E96)</f>
        <v>0</v>
      </c>
      <c r="F97" s="193" t="str">
        <f>IF(G97=1,"Very Good",IF(G97=2,"Good",IF(G97=3,"Fair",IF(G97=4,"Poor",IF(G97=5,"Very Poor","")))))</f>
        <v/>
      </c>
      <c r="G97" s="249" t="str">
        <f>IFERROR(ROUND(IFERROR(IF(E97=0,(AVERAGEIF(G95:G96,"&gt;0")),(SUMPRODUCT(G95:G96,E95:E96)/E97)),""),0),"")</f>
        <v/>
      </c>
      <c r="I97" s="272">
        <f>SUMIF(K95:K96,"&gt;0",I95:I96)</f>
        <v>0</v>
      </c>
      <c r="J97" s="193" t="str">
        <f>IF(K97=1,"Very Good",IF(K97=2,"Good",IF(K97=3,"Fair",IF(K97=4,"Poor",IF(K97=5,"Very Poor","")))))</f>
        <v/>
      </c>
      <c r="K97" s="249" t="str">
        <f>IFERROR(ROUND(IFERROR(IF(I97=0,(AVERAGEIF(K95:K96,"&gt;0")),(SUMPRODUCT(K95:K96,I95:I96)/I97)),""),0),"")</f>
        <v/>
      </c>
      <c r="M97" s="272">
        <f>SUMIF(O95:O96,"&gt;0",M95:M96)</f>
        <v>0</v>
      </c>
      <c r="N97" s="193" t="str">
        <f>IF(O97=1,"Very Good",IF(O97=2,"Good",IF(O97=3,"Fair",IF(O97=4,"Poor",IF(O97=5,"Very Poor","")))))</f>
        <v/>
      </c>
      <c r="O97" s="249" t="str">
        <f>IFERROR(ROUND(IFERROR(IF(M97=0,(AVERAGEIF(O95:O96,"&gt;0")),(SUMPRODUCT(O95:O96,M95:M96)/M97)),""),0),"")</f>
        <v/>
      </c>
      <c r="Q97" s="272">
        <f>SUMIF(S95:S96,"&gt;0",Q95:Q96)</f>
        <v>0</v>
      </c>
      <c r="R97" s="193" t="str">
        <f>IF(S97=1,"Very Good",IF(S97=2,"Good",IF(S97=3,"Fair",IF(S97=4,"Poor",IF(S97=5,"Very Poor","")))))</f>
        <v/>
      </c>
      <c r="S97" s="249" t="str">
        <f>IFERROR(ROUND(IFERROR(IF(Q97=0,(AVERAGEIF(S95:S96,"&gt;0")),(SUMPRODUCT(S95:S96,Q95:Q96)/Q97)),""),0),"")</f>
        <v/>
      </c>
    </row>
    <row r="98" spans="1:19" ht="67.2" customHeight="1" x14ac:dyDescent="0.3">
      <c r="A98" s="521"/>
      <c r="B98" s="523" t="s">
        <v>62</v>
      </c>
      <c r="C98" s="347" t="s">
        <v>380</v>
      </c>
      <c r="D98" s="347" t="s">
        <v>275</v>
      </c>
      <c r="E98" s="348"/>
      <c r="F98" s="251"/>
      <c r="G98" s="349" t="str">
        <f>IF(F98="Very Good",1,IF(F98="Good",2,IF(F98="Fair",3,IF(F98="Poor",4,IF(F98="Very Poor",5,"")))))</f>
        <v/>
      </c>
      <c r="I98" s="348"/>
      <c r="J98" s="251"/>
      <c r="K98" s="349" t="str">
        <f>IF(J98="Very Good",1,IF(J98="Good",2,IF(J98="Fair",3,IF(J98="Poor",4,IF(J98="Very Poor",5,"")))))</f>
        <v/>
      </c>
      <c r="M98" s="348"/>
      <c r="N98" s="251"/>
      <c r="O98" s="349" t="str">
        <f>IF(N98="Very Good",1,IF(N98="Good",2,IF(N98="Fair",3,IF(N98="Poor",4,IF(N98="Very Poor",5,"")))))</f>
        <v/>
      </c>
      <c r="Q98" s="348"/>
      <c r="R98" s="251"/>
      <c r="S98" s="349" t="str">
        <f>IF(R98="Very Good",1,IF(R98="Good",2,IF(R98="Fair",3,IF(R98="Poor",4,IF(R98="Very Poor",5,"")))))</f>
        <v/>
      </c>
    </row>
    <row r="99" spans="1:19" ht="48.9" customHeight="1" thickBot="1" x14ac:dyDescent="0.35">
      <c r="A99" s="521"/>
      <c r="B99" s="524"/>
      <c r="C99" s="387" t="s">
        <v>381</v>
      </c>
      <c r="D99" s="387" t="s">
        <v>382</v>
      </c>
      <c r="E99" s="242"/>
      <c r="F99" s="256"/>
      <c r="G99" s="346" t="str">
        <f>IF(F99="Very Good",1,IF(F99="Good",2,IF(F99="Fair",3,IF(F99="Poor",4,IF(F99="Very Poor",5,"")))))</f>
        <v/>
      </c>
      <c r="I99" s="242"/>
      <c r="J99" s="256"/>
      <c r="K99" s="346" t="str">
        <f>IF(J99="Very Good",1,IF(J99="Good",2,IF(J99="Fair",3,IF(J99="Poor",4,IF(J99="Very Poor",5,"")))))</f>
        <v/>
      </c>
      <c r="M99" s="242"/>
      <c r="N99" s="256"/>
      <c r="O99" s="346" t="str">
        <f>IF(N99="Very Good",1,IF(N99="Good",2,IF(N99="Fair",3,IF(N99="Poor",4,IF(N99="Very Poor",5,"")))))</f>
        <v/>
      </c>
      <c r="Q99" s="242"/>
      <c r="R99" s="256"/>
      <c r="S99" s="346" t="str">
        <f>IF(R99="Very Good",1,IF(R99="Good",2,IF(R99="Fair",3,IF(R99="Poor",4,IF(R99="Very Poor",5,"")))))</f>
        <v/>
      </c>
    </row>
    <row r="100" spans="1:19" ht="15" thickBot="1" x14ac:dyDescent="0.35">
      <c r="A100" s="522"/>
      <c r="B100" s="525"/>
      <c r="C100" s="212"/>
      <c r="D100" s="211" t="s">
        <v>229</v>
      </c>
      <c r="E100" s="272">
        <f>SUMIF(G98:G99,"&gt;0",E98:E99)</f>
        <v>0</v>
      </c>
      <c r="F100" s="193" t="str">
        <f>IF(G100=1,"Very Good",IF(G100=2,"Good",IF(G100=3,"Fair",IF(G100=4,"Poor",IF(G100=5,"Very Poor","")))))</f>
        <v/>
      </c>
      <c r="G100" s="249" t="str">
        <f>IFERROR(ROUND(IFERROR(IF(E100=0,(AVERAGEIF(G98:G99,"&gt;0")),(SUMPRODUCT(G98:G99,E98:E99)/E100)),""),0),"")</f>
        <v/>
      </c>
      <c r="I100" s="272">
        <f>SUMIF(K98:K99,"&gt;0",I98:I99)</f>
        <v>0</v>
      </c>
      <c r="J100" s="193" t="str">
        <f>IF(K100=1,"Very Good",IF(K100=2,"Good",IF(K100=3,"Fair",IF(K100=4,"Poor",IF(K100=5,"Very Poor","")))))</f>
        <v/>
      </c>
      <c r="K100" s="249" t="str">
        <f>IFERROR(ROUND(IFERROR(IF(I100=0,(AVERAGEIF(K98:K99,"&gt;0")),(SUMPRODUCT(K98:K99,I98:I99)/I100)),""),0),"")</f>
        <v/>
      </c>
      <c r="M100" s="272">
        <f>SUMIF(O98:O99,"&gt;0",M98:M99)</f>
        <v>0</v>
      </c>
      <c r="N100" s="193" t="str">
        <f>IF(O100=1,"Very Good",IF(O100=2,"Good",IF(O100=3,"Fair",IF(O100=4,"Poor",IF(O100=5,"Very Poor","")))))</f>
        <v/>
      </c>
      <c r="O100" s="249" t="str">
        <f>IFERROR(ROUND(IFERROR(IF(M100=0,(AVERAGEIF(O98:O99,"&gt;0")),(SUMPRODUCT(O98:O99,M98:M99)/M100)),""),0),"")</f>
        <v/>
      </c>
      <c r="Q100" s="272">
        <f>SUMIF(S98:S99,"&gt;0",Q98:Q99)</f>
        <v>0</v>
      </c>
      <c r="R100" s="193" t="str">
        <f>IF(S100=1,"Very Good",IF(S100=2,"Good",IF(S100=3,"Fair",IF(S100=4,"Poor",IF(S100=5,"Very Poor","")))))</f>
        <v/>
      </c>
      <c r="S100" s="249" t="str">
        <f>IFERROR(ROUND(IFERROR(IF(Q100=0,(AVERAGEIF(S98:S99,"&gt;0")),(SUMPRODUCT(S98:S99,Q98:Q99)/Q100)),""),0),"")</f>
        <v/>
      </c>
    </row>
    <row r="101" spans="1:19" ht="15" thickBot="1" x14ac:dyDescent="0.35">
      <c r="A101" s="542" t="s">
        <v>230</v>
      </c>
      <c r="B101" s="543"/>
      <c r="C101" s="543"/>
      <c r="D101" s="544"/>
      <c r="E101" s="193"/>
      <c r="F101" s="193" t="str">
        <f>IF(G101=1,"Very Good",IF(G101=2,"Good",IF(G101=3,"Fair",IF(G101=4,"Poor",IF(G101=5,"Very Poor","")))))</f>
        <v/>
      </c>
      <c r="G101" s="193" t="str">
        <f>IFERROR(ROUND(SUM(G4:G14,G16:G17,G19:G21,G24:G26,G28:G29,G32,G34:G35,G37:G44,G46:G47,G49:G51,G53:G55,G57:G59,G61:G62,G64:G67,G69:G70,G72:G73,G75:G77,G79:G80,G82:G83,G85:G87,G89:G90,G92:G93,G95:G96,G98:G99)/COUNT(G4:G14,G16:G17,G19:G21,G24:G26,G28:G29,G32,G34:G35,G37:G44,G46:G47,G49:G51,G53:G55,G57:G59,G61:G62,G64:G67,G69:G70,G72:G73,G75:G77,G79:G80,G82:G83,G85:G87,G89:G90,G92:G93,G95:G96,G98:G99),0),"")</f>
        <v/>
      </c>
      <c r="I101" s="193"/>
      <c r="J101" s="193" t="str">
        <f>IF(K101=1,"Very Good",IF(K101=2,"Good",IF(K101=3,"Fair",IF(K101=4,"Poor",IF(K101=5,"Very Poor","")))))</f>
        <v/>
      </c>
      <c r="K101" s="193" t="str">
        <f>IFERROR(ROUND(SUM(K4:K14,K16:K17,K19:K21,K24:K26,K28:K29,K32,K34:K35,K37:K44,K46:K47,K49:K51,K53:K55,K57:K59,K61:K62,K64:K67,K69:K70,K72:K73,K75:K77,K79:K80,K82:K83,K85:K87,K89:K90,K92:K93,K95:K96,K98:K99)/COUNT(K4:K14,K16:K17,K19:K21,K24:K26,K28:K29,K32,K34:K35,K37:K44,K46:K47,K49:K51,K53:K55,K57:K59,K61:K62,K64:K67,K69:K70,K72:K73,K75:K77,K79:K80,K82:K83,K85:K87,K89:K90,K92:K93,K95:K96,K98:K99),0),"")</f>
        <v/>
      </c>
      <c r="M101" s="193"/>
      <c r="N101" s="193" t="str">
        <f>IF(O101=1,"Very Good",IF(O101=2,"Good",IF(O101=3,"Fair",IF(O101=4,"Poor",IF(O101=5,"Very Poor","")))))</f>
        <v/>
      </c>
      <c r="O101" s="193" t="str">
        <f>IFERROR(ROUND(SUM(O4:O14,O16:O17,O19:O21,O24:O26,O28:O29,O32,O34:O35,O37:O44,O46:O47,O49:O51,O53:O55,O57:O59,O61:O62,O64:O67,O69:O70,O72:O73,O75:O77,O79:O80,O82:O83,O85:O87,O89:O90,O92:O93,O95:O96,O98:O99)/COUNT(O4:O14,O16:O17,O19:O21,O24:O26,O28:O29,O32,O34:O35,O37:O44,O46:O47,O49:O51,O53:O55,O57:O59,O61:O62,O64:O67,O69:O70,O72:O73,O75:O77,O79:O80,O82:O83,O85:O87,O89:O90,O92:O93,O95:O96,O98:O99),0),"")</f>
        <v/>
      </c>
      <c r="Q101" s="193"/>
      <c r="R101" s="193" t="str">
        <f>IF(S101=1,"Very Good",IF(S101=2,"Good",IF(S101=3,"Fair",IF(S101=4,"Poor",IF(S101=5,"Very Poor","")))))</f>
        <v/>
      </c>
      <c r="S101" s="193" t="str">
        <f>IFERROR(ROUND(SUM(S4:S14,S16:S17,S19:S21,S24:S26,S28:S29,S32,S34:S35,S37:S44,S46:S47,S49:S51,S53:S55,S57:S59,S61:S62,S64:S67,S69:S70,S72:S73,S75:S77,S79:S80,S82:S83,S85:S87,S89:S90,S92:S93,S95:S96,S98:S99)/COUNT(S4:S14,S16:S17,S19:S21,S24:S26,S28:S29,S32,S34:S35,S37:S44,S46:S47,S49:S51,S53:S55,S57:S59,S61:S62,S64:S67,S69:S70,S72:S73,S75:S77,S79:S80,S82:S83,S85:S87,S89:S90,S92:S93,S95:S96,S98:S99),0),"")</f>
        <v/>
      </c>
    </row>
    <row r="102" spans="1:19" x14ac:dyDescent="0.3">
      <c r="A102" s="127"/>
      <c r="B102" s="210"/>
    </row>
    <row r="103" spans="1:19" ht="30" customHeight="1" thickBot="1" x14ac:dyDescent="0.35">
      <c r="A103" s="209" t="s">
        <v>109</v>
      </c>
      <c r="B103" s="514" t="s">
        <v>412</v>
      </c>
      <c r="C103" s="514"/>
      <c r="D103" s="514"/>
      <c r="E103" s="514"/>
      <c r="F103" s="514"/>
      <c r="G103" s="514"/>
      <c r="I103" s="194"/>
      <c r="J103" s="194"/>
      <c r="K103" s="194"/>
      <c r="M103" s="194"/>
      <c r="N103" s="194"/>
      <c r="O103" s="194"/>
      <c r="Q103" s="194"/>
      <c r="R103" s="194"/>
      <c r="S103" s="194"/>
    </row>
    <row r="104" spans="1:19" ht="30" customHeight="1" thickBot="1" x14ac:dyDescent="0.35">
      <c r="A104" s="299" t="s">
        <v>420</v>
      </c>
      <c r="B104" s="515" t="s">
        <v>413</v>
      </c>
      <c r="C104" s="516"/>
      <c r="D104" s="388"/>
      <c r="E104" s="388"/>
      <c r="F104" s="388"/>
      <c r="G104" s="388"/>
      <c r="H104" s="194"/>
      <c r="I104" s="388"/>
      <c r="J104" s="388"/>
      <c r="K104" s="388"/>
      <c r="M104" s="388"/>
      <c r="N104" s="388"/>
      <c r="O104" s="388"/>
      <c r="Q104" s="388"/>
      <c r="R104" s="388"/>
      <c r="S104" s="388"/>
    </row>
    <row r="105" spans="1:19" s="195" customFormat="1" ht="15" thickBot="1" x14ac:dyDescent="0.35">
      <c r="A105" s="207"/>
      <c r="B105" s="545" t="s">
        <v>113</v>
      </c>
      <c r="C105" s="546"/>
      <c r="D105" s="196"/>
      <c r="E105" s="140"/>
      <c r="I105" s="140"/>
      <c r="M105" s="140"/>
      <c r="Q105" s="140"/>
    </row>
    <row r="106" spans="1:19" s="195" customFormat="1" x14ac:dyDescent="0.3">
      <c r="A106" s="194"/>
      <c r="B106" s="206">
        <v>1</v>
      </c>
      <c r="C106" s="205" t="s">
        <v>114</v>
      </c>
      <c r="D106" s="196"/>
      <c r="E106" s="140"/>
      <c r="I106" s="140"/>
      <c r="M106" s="140"/>
      <c r="Q106" s="140"/>
    </row>
    <row r="107" spans="1:19" s="195" customFormat="1" x14ac:dyDescent="0.3">
      <c r="A107" s="194"/>
      <c r="B107" s="204">
        <v>2</v>
      </c>
      <c r="C107" s="203" t="s">
        <v>115</v>
      </c>
      <c r="D107" s="196"/>
      <c r="E107" s="140"/>
      <c r="I107" s="140"/>
      <c r="M107" s="140"/>
      <c r="Q107" s="140"/>
    </row>
    <row r="108" spans="1:19" s="195" customFormat="1" x14ac:dyDescent="0.3">
      <c r="A108" s="194"/>
      <c r="B108" s="204">
        <v>3</v>
      </c>
      <c r="C108" s="203" t="s">
        <v>116</v>
      </c>
      <c r="D108" s="196"/>
      <c r="E108" s="140"/>
      <c r="I108" s="140"/>
      <c r="M108" s="140"/>
      <c r="Q108" s="140"/>
    </row>
    <row r="109" spans="1:19" s="195" customFormat="1" x14ac:dyDescent="0.3">
      <c r="A109" s="194"/>
      <c r="B109" s="204">
        <v>4</v>
      </c>
      <c r="C109" s="203" t="s">
        <v>117</v>
      </c>
      <c r="D109" s="196"/>
      <c r="E109" s="140"/>
      <c r="I109" s="140"/>
      <c r="M109" s="140"/>
      <c r="Q109" s="140"/>
    </row>
    <row r="110" spans="1:19" s="195" customFormat="1" ht="15" thickBot="1" x14ac:dyDescent="0.35">
      <c r="A110" s="194"/>
      <c r="B110" s="202">
        <v>5</v>
      </c>
      <c r="C110" s="201" t="s">
        <v>118</v>
      </c>
      <c r="D110" s="196"/>
      <c r="E110" s="140"/>
      <c r="I110" s="140"/>
      <c r="M110" s="140"/>
      <c r="Q110" s="140"/>
    </row>
    <row r="111" spans="1:19" s="195" customFormat="1" ht="15" thickBot="1" x14ac:dyDescent="0.35">
      <c r="A111" s="300" t="s">
        <v>421</v>
      </c>
      <c r="B111" s="502" t="s">
        <v>414</v>
      </c>
      <c r="C111" s="502"/>
      <c r="D111" s="502"/>
      <c r="E111" s="502"/>
      <c r="F111" s="502"/>
      <c r="G111" s="502"/>
      <c r="I111" s="194"/>
      <c r="J111" s="194"/>
      <c r="K111" s="194"/>
      <c r="M111" s="194"/>
      <c r="N111" s="194"/>
      <c r="O111" s="194"/>
      <c r="Q111" s="194"/>
      <c r="R111" s="194"/>
      <c r="S111" s="194"/>
    </row>
    <row r="112" spans="1:19" s="195" customFormat="1" ht="30" customHeight="1" thickBot="1" x14ac:dyDescent="0.35">
      <c r="A112" s="299" t="s">
        <v>111</v>
      </c>
      <c r="B112" s="547" t="s">
        <v>422</v>
      </c>
      <c r="C112" s="548"/>
      <c r="D112" s="389"/>
      <c r="E112" s="389"/>
      <c r="F112" s="389"/>
      <c r="G112" s="389"/>
      <c r="I112" s="389"/>
      <c r="J112" s="389"/>
      <c r="K112" s="389"/>
      <c r="M112" s="389"/>
      <c r="N112" s="389"/>
      <c r="O112" s="389"/>
      <c r="Q112" s="389"/>
      <c r="R112" s="389"/>
      <c r="S112" s="389"/>
    </row>
    <row r="113" spans="1:19" x14ac:dyDescent="0.3">
      <c r="A113" s="207"/>
      <c r="B113" s="262">
        <v>1</v>
      </c>
      <c r="C113" s="263" t="s">
        <v>231</v>
      </c>
      <c r="E113" s="196"/>
      <c r="F113" s="194"/>
      <c r="G113" s="194"/>
      <c r="H113" s="194"/>
      <c r="I113" s="196"/>
      <c r="J113" s="194"/>
      <c r="K113" s="194"/>
      <c r="M113" s="196"/>
      <c r="N113" s="194"/>
      <c r="O113" s="194"/>
      <c r="Q113" s="196"/>
      <c r="R113" s="194"/>
      <c r="S113" s="194"/>
    </row>
    <row r="114" spans="1:19" x14ac:dyDescent="0.3">
      <c r="B114" s="264">
        <v>2</v>
      </c>
      <c r="C114" s="265" t="s">
        <v>3</v>
      </c>
      <c r="E114" s="196"/>
      <c r="F114" s="194"/>
      <c r="G114" s="194"/>
      <c r="H114" s="194"/>
      <c r="I114" s="196"/>
      <c r="J114" s="194"/>
      <c r="K114" s="194"/>
      <c r="M114" s="196"/>
      <c r="N114" s="194"/>
      <c r="O114" s="194"/>
      <c r="Q114" s="196"/>
      <c r="R114" s="194"/>
      <c r="S114" s="194"/>
    </row>
    <row r="115" spans="1:19" x14ac:dyDescent="0.3">
      <c r="B115" s="266">
        <v>3</v>
      </c>
      <c r="C115" s="267" t="s">
        <v>4</v>
      </c>
      <c r="E115" s="196"/>
      <c r="F115" s="194"/>
      <c r="G115" s="194"/>
      <c r="H115" s="194"/>
      <c r="I115" s="196"/>
      <c r="J115" s="194"/>
      <c r="K115" s="194"/>
      <c r="M115" s="196"/>
      <c r="N115" s="194"/>
      <c r="O115" s="194"/>
      <c r="Q115" s="196"/>
      <c r="R115" s="194"/>
      <c r="S115" s="194"/>
    </row>
    <row r="116" spans="1:19" x14ac:dyDescent="0.3">
      <c r="B116" s="268">
        <v>4</v>
      </c>
      <c r="C116" s="269" t="s">
        <v>232</v>
      </c>
      <c r="E116" s="196"/>
      <c r="F116" s="194"/>
      <c r="G116" s="194"/>
      <c r="H116" s="194"/>
      <c r="I116" s="196"/>
      <c r="J116" s="194"/>
      <c r="K116" s="194"/>
      <c r="M116" s="196"/>
      <c r="N116" s="194"/>
      <c r="O116" s="194"/>
      <c r="Q116" s="196"/>
      <c r="R116" s="194"/>
      <c r="S116" s="194"/>
    </row>
    <row r="117" spans="1:19" x14ac:dyDescent="0.3">
      <c r="B117" s="278">
        <v>5</v>
      </c>
      <c r="C117" s="279" t="s">
        <v>233</v>
      </c>
      <c r="E117" s="196"/>
      <c r="F117" s="194"/>
      <c r="G117" s="194"/>
      <c r="H117" s="194"/>
      <c r="I117" s="196"/>
      <c r="J117" s="194"/>
      <c r="K117" s="194"/>
      <c r="M117" s="196"/>
      <c r="N117" s="194"/>
      <c r="O117" s="194"/>
      <c r="Q117" s="196"/>
      <c r="R117" s="194"/>
      <c r="S117" s="194"/>
    </row>
    <row r="118" spans="1:19" ht="15" thickBot="1" x14ac:dyDescent="0.35">
      <c r="B118" s="270">
        <v>0</v>
      </c>
      <c r="C118" s="271" t="s">
        <v>234</v>
      </c>
      <c r="E118" s="196"/>
      <c r="F118" s="194"/>
      <c r="G118" s="194"/>
      <c r="H118" s="194"/>
      <c r="I118" s="196"/>
      <c r="J118" s="194"/>
      <c r="K118" s="194"/>
      <c r="M118" s="196"/>
      <c r="N118" s="194"/>
      <c r="O118" s="194"/>
      <c r="Q118" s="196"/>
      <c r="R118" s="194"/>
      <c r="S118" s="194"/>
    </row>
    <row r="119" spans="1:19" s="195" customFormat="1" x14ac:dyDescent="0.3">
      <c r="A119" s="194"/>
      <c r="B119" s="140"/>
      <c r="C119" s="389"/>
      <c r="D119" s="196"/>
      <c r="E119" s="140"/>
      <c r="I119" s="140"/>
      <c r="M119" s="140"/>
      <c r="Q119" s="140"/>
    </row>
    <row r="120" spans="1:19" s="199" customFormat="1" ht="35.4" customHeight="1" x14ac:dyDescent="0.3">
      <c r="A120" s="200" t="s">
        <v>112</v>
      </c>
      <c r="B120" s="549" t="s">
        <v>408</v>
      </c>
      <c r="C120" s="549"/>
      <c r="D120" s="549"/>
      <c r="E120" s="549"/>
      <c r="F120" s="549"/>
      <c r="G120" s="549"/>
    </row>
    <row r="121" spans="1:19" s="378" customFormat="1" ht="15" customHeight="1" x14ac:dyDescent="0.3">
      <c r="A121" s="208" t="s">
        <v>294</v>
      </c>
      <c r="B121" s="514" t="s">
        <v>459</v>
      </c>
      <c r="C121" s="514"/>
      <c r="D121" s="514"/>
      <c r="E121" s="514"/>
      <c r="F121" s="514"/>
      <c r="G121" s="514"/>
    </row>
  </sheetData>
  <sheetProtection sheet="1" formatCells="0" formatColumns="0" formatRows="0" insertColumns="0" insertRows="0" deleteColumns="0" deleteRows="0" autoFilter="0"/>
  <mergeCells count="82">
    <mergeCell ref="E1:G1"/>
    <mergeCell ref="I1:K1"/>
    <mergeCell ref="M1:O1"/>
    <mergeCell ref="Q1:S1"/>
    <mergeCell ref="A2:A3"/>
    <mergeCell ref="B2:B3"/>
    <mergeCell ref="C2:C3"/>
    <mergeCell ref="D2:D3"/>
    <mergeCell ref="E2:E3"/>
    <mergeCell ref="F2:F3"/>
    <mergeCell ref="O2:O3"/>
    <mergeCell ref="Q2:Q3"/>
    <mergeCell ref="R2:R3"/>
    <mergeCell ref="S2:S3"/>
    <mergeCell ref="G2:G3"/>
    <mergeCell ref="I2:I3"/>
    <mergeCell ref="A4:A22"/>
    <mergeCell ref="B4:B15"/>
    <mergeCell ref="C4:C14"/>
    <mergeCell ref="B16:B18"/>
    <mergeCell ref="C16:C17"/>
    <mergeCell ref="B19:B22"/>
    <mergeCell ref="J2:J3"/>
    <mergeCell ref="K2:K3"/>
    <mergeCell ref="M2:M3"/>
    <mergeCell ref="N2:N3"/>
    <mergeCell ref="C19:C20"/>
    <mergeCell ref="A23:A36"/>
    <mergeCell ref="B23:B30"/>
    <mergeCell ref="C23:C29"/>
    <mergeCell ref="D23:G23"/>
    <mergeCell ref="D27:G27"/>
    <mergeCell ref="B31:B36"/>
    <mergeCell ref="C31:C35"/>
    <mergeCell ref="D31:G31"/>
    <mergeCell ref="D33:G33"/>
    <mergeCell ref="A37:A52"/>
    <mergeCell ref="B37:B45"/>
    <mergeCell ref="C37:C44"/>
    <mergeCell ref="B46:B48"/>
    <mergeCell ref="C46:C47"/>
    <mergeCell ref="B49:B52"/>
    <mergeCell ref="C49:C50"/>
    <mergeCell ref="A53:A63"/>
    <mergeCell ref="B53:B56"/>
    <mergeCell ref="C53:C55"/>
    <mergeCell ref="B57:B60"/>
    <mergeCell ref="C57:C59"/>
    <mergeCell ref="B61:B63"/>
    <mergeCell ref="C61:C62"/>
    <mergeCell ref="A64:A74"/>
    <mergeCell ref="B64:B68"/>
    <mergeCell ref="C64:C67"/>
    <mergeCell ref="B69:B71"/>
    <mergeCell ref="C69:C70"/>
    <mergeCell ref="B72:B74"/>
    <mergeCell ref="C72:C73"/>
    <mergeCell ref="A75:A84"/>
    <mergeCell ref="B75:B78"/>
    <mergeCell ref="C75:C77"/>
    <mergeCell ref="B79:B81"/>
    <mergeCell ref="C79:C80"/>
    <mergeCell ref="B82:B84"/>
    <mergeCell ref="A85:A94"/>
    <mergeCell ref="B85:B88"/>
    <mergeCell ref="C85:C87"/>
    <mergeCell ref="B89:B91"/>
    <mergeCell ref="C89:C90"/>
    <mergeCell ref="B92:B94"/>
    <mergeCell ref="C92:C93"/>
    <mergeCell ref="B121:G121"/>
    <mergeCell ref="A95:A100"/>
    <mergeCell ref="B95:B97"/>
    <mergeCell ref="C95:C96"/>
    <mergeCell ref="B98:B100"/>
    <mergeCell ref="A101:D101"/>
    <mergeCell ref="B103:G103"/>
    <mergeCell ref="B104:C104"/>
    <mergeCell ref="B105:C105"/>
    <mergeCell ref="B111:G111"/>
    <mergeCell ref="B112:C112"/>
    <mergeCell ref="B120:G120"/>
  </mergeCells>
  <conditionalFormatting sqref="F15 J15 N15 R15 F18 J18 N18 R18 F22 J22 N22 R22 F30 J30 N30 R30 F36 J36 N36 R36 F45 J45 N45 R45 F48 J48 N48 R48 F52 J52 N52 R52 F56 J56 N56 R56 F60 J60 N60 R60 F63 J63 N63 R63 F68 J68 N68 R68 F71 J71 N71 R71 F74 J74 N74 R74 F78 J78 N78 R78 F81 J81 N81 R81 F84 J84 N84 R84 F88 J88 N88 R88 F91 J91 N91 R91 F94 J94 N94 R94 F97 J97 N97 R97 F100:F101 J100:J101 N100:N101 R100:R101">
    <cfRule type="containsText" dxfId="11" priority="1" operator="containsText" text="N/A">
      <formula>NOT(ISERROR(SEARCH("N/A",F15)))</formula>
    </cfRule>
    <cfRule type="containsText" dxfId="10" priority="2" operator="containsText" text="Fair">
      <formula>NOT(ISERROR(SEARCH("Fair",F15)))</formula>
    </cfRule>
    <cfRule type="containsText" dxfId="9" priority="3" operator="containsText" text="Very Poor">
      <formula>NOT(ISERROR(SEARCH("Very Poor",F15)))</formula>
    </cfRule>
    <cfRule type="containsText" dxfId="8" priority="4" operator="containsText" text="Poor">
      <formula>NOT(ISERROR(SEARCH("Poor",F15)))</formula>
    </cfRule>
    <cfRule type="containsText" dxfId="7" priority="5" operator="containsText" text="Very Good">
      <formula>NOT(ISERROR(SEARCH("Very Good",F15)))</formula>
    </cfRule>
    <cfRule type="containsText" dxfId="6" priority="6" operator="containsText" text="Good">
      <formula>NOT(ISERROR(SEARCH("Good",F15)))</formula>
    </cfRule>
  </conditionalFormatting>
  <dataValidations count="2">
    <dataValidation type="list" allowBlank="1" showInputMessage="1" showErrorMessage="1" sqref="F4:F14 F46:F47 F49:F51 F24:F26 F28:F29 F32 F34:F35 F37:F44 F16:F17 F69:F70 F53:F55 F57:F59 F64:F67 F61:F62 F79:F80 F75:F77 F72:F73 F98:F99 F85:F87 F89:F90 F95:F96 F82:F83 F19:F21 F92:F93 J4:J14 J46:J47 J49:J51 J24:J26 J28:J29 J32 J34:J35 J37:J44 J16:J17 J69:J70 J53:J55 J57:J59 J64:J67 J61:J62 J79:J80 J75:J77 J72:J73 J98:J99 J85:J87 J89:J90 J95:J96 J82:J83 J19:J21 J92:J93 N4:N14 N46:N47 N49:N51 N24:N26 N28:N29 N32 N34:N35 N37:N44 N16:N17 N69:N70 N53:N55 N57:N59 N64:N67 N61:N62 N79:N80 N75:N77 N72:N73 N98:N99 N85:N87 N89:N90 N95:N96 N82:N83 N19:N21 N92:N93 R4:R14 R46:R47 R49:R51 R24:R26 R28:R29 R32 R34:R35 R37:R44 R16:R17 R69:R70 R53:R55 R57:R59 R64:R67 R61:R62 R79:R80 R75:R77 R72:R73 R98:R99 R85:R87 R89:R90 R95:R96 R82:R83 R19:R21 R92:R93" xr:uid="{D1316306-3668-4581-9388-E65AFEA64E33}">
      <formula1>"Very Good,Good,Fair,Poor,Very Poor,N/A"</formula1>
    </dataValidation>
    <dataValidation type="list" allowBlank="1" showInputMessage="1" showErrorMessage="1" sqref="E4:E14 E46:E47 E34:E35 E37:E44 E16:E17 E61:E62 E28:E29 E24:E26 E32 E69:E70 E53:E55 E57:E59 E79:E80 E75:E77 E72:E73 E98:E99 E85:E87 E89:E90 E64:E67 E95:E96 E49:E51 E82:E83 E19:E21 E92:E93 I4:I14 I46:I47 I34:I35 I37:I44 I16:I17 I61:I62 I28:I29 I24:I26 I32 I69:I70 I53:I55 I57:I59 I79:I80 I75:I77 I72:I73 I98:I99 I85:I87 I89:I90 I64:I67 I95:I96 I49:I51 I82:I83 I19:I21 I92:I93 M4:M14 M46:M47 M34:M35 M37:M44 M16:M17 M61:M62 M28:M29 M24:M26 M32 M69:M70 M53:M55 M57:M59 M79:M80 M75:M77 M72:M73 M98:M99 M85:M87 M89:M90 M64:M67 M95:M96 M49:M51 M82:M83 M19:M21 M92:M93 Q4:Q14 Q46:Q47 Q34:Q35 Q37:Q44 Q16:Q17 Q61:Q62 Q28:Q29 Q24:Q26 Q32 Q69:Q70 Q53:Q55 Q57:Q59 Q79:Q80 Q75:Q77 Q72:Q73 Q98:Q99 Q85:Q87 Q89:Q90 Q64:Q67 Q95:Q96 Q49:Q51 Q82:Q83 Q19:Q21 Q92:Q93" xr:uid="{FBC013AA-BCDA-4284-BCF8-5A2987EEEBCC}">
      <formula1>"1,2,3,4,5"</formula1>
    </dataValidation>
  </dataValidations>
  <printOptions horizontalCentered="1"/>
  <pageMargins left="0.23622047244094491" right="0.23622047244094491" top="0.74803149606299213" bottom="0.74803149606299213" header="0.31496062992125984" footer="0.31496062992125984"/>
  <pageSetup paperSize="3" scale="79" fitToHeight="0" orientation="portrait" horizontalDpi="4294967293" r:id="rId1"/>
  <headerFooter>
    <oddHeader>&amp;C&amp;"-,Bold"&amp;12Road Asset Performance Evaluation Matrix</oddHeader>
  </headerFooter>
  <rowBreaks count="1" manualBreakCount="1">
    <brk id="63"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82A52-7757-4A40-8B70-95E4EA602F3D}">
  <sheetPr>
    <tabColor rgb="FFC00000"/>
    <pageSetUpPr fitToPage="1"/>
  </sheetPr>
  <dimension ref="A1:M44"/>
  <sheetViews>
    <sheetView zoomScale="88" zoomScaleNormal="88" workbookViewId="0">
      <pane ySplit="2" topLeftCell="A3" activePane="bottomLeft" state="frozen"/>
      <selection activeCell="F1" sqref="F1:L2"/>
      <selection pane="bottomLeft" activeCell="L9" sqref="L9"/>
    </sheetView>
  </sheetViews>
  <sheetFormatPr defaultColWidth="8.77734375" defaultRowHeight="14.4" x14ac:dyDescent="0.3"/>
  <cols>
    <col min="1" max="1" width="20.6640625" style="194" customWidth="1"/>
    <col min="2" max="2" width="7.5546875" style="261" customWidth="1"/>
    <col min="3" max="3" width="55.44140625" style="196" customWidth="1"/>
    <col min="4" max="4" width="12.77734375" style="196" customWidth="1"/>
    <col min="5" max="5" width="16.77734375" style="196" customWidth="1"/>
    <col min="6" max="6" width="4.5546875" style="195" customWidth="1"/>
    <col min="7" max="7" width="9.44140625" style="194" bestFit="1" customWidth="1"/>
    <col min="8" max="16384" width="8.77734375" style="194"/>
  </cols>
  <sheetData>
    <row r="1" spans="1:11" ht="60" customHeight="1" x14ac:dyDescent="0.3">
      <c r="A1" s="461" t="s">
        <v>424</v>
      </c>
      <c r="B1" s="523" t="s">
        <v>71</v>
      </c>
      <c r="C1" s="461" t="s">
        <v>425</v>
      </c>
      <c r="D1" s="461" t="s">
        <v>426</v>
      </c>
      <c r="E1" s="461" t="s">
        <v>419</v>
      </c>
      <c r="F1" s="553" t="s">
        <v>89</v>
      </c>
    </row>
    <row r="2" spans="1:11" ht="65.099999999999994" customHeight="1" thickBot="1" x14ac:dyDescent="0.35">
      <c r="A2" s="466"/>
      <c r="B2" s="525"/>
      <c r="C2" s="466"/>
      <c r="D2" s="466"/>
      <c r="E2" s="466"/>
      <c r="F2" s="554"/>
    </row>
    <row r="3" spans="1:11" ht="30" customHeight="1" x14ac:dyDescent="0.3">
      <c r="A3" s="520"/>
      <c r="B3" s="523" t="s">
        <v>57</v>
      </c>
      <c r="C3" s="241" t="s">
        <v>215</v>
      </c>
      <c r="D3" s="242"/>
      <c r="E3" s="251"/>
      <c r="F3" s="244" t="str">
        <f t="shared" ref="F3:F10" si="0">IF(E3="Very Good",1,IF(E3="Good",2,IF(E3="Fair",3,IF(E3="Poor",4,IF(E3="Very Poor",5,"")))))</f>
        <v/>
      </c>
    </row>
    <row r="4" spans="1:11" ht="30" customHeight="1" x14ac:dyDescent="0.3">
      <c r="A4" s="521"/>
      <c r="B4" s="524"/>
      <c r="C4" s="245" t="s">
        <v>359</v>
      </c>
      <c r="D4" s="242"/>
      <c r="E4" s="258"/>
      <c r="F4" s="244" t="str">
        <f t="shared" si="0"/>
        <v/>
      </c>
    </row>
    <row r="5" spans="1:11" ht="30" customHeight="1" x14ac:dyDescent="0.3">
      <c r="A5" s="521"/>
      <c r="B5" s="524"/>
      <c r="C5" s="245" t="s">
        <v>216</v>
      </c>
      <c r="D5" s="242"/>
      <c r="E5" s="246"/>
      <c r="F5" s="244" t="str">
        <f t="shared" si="0"/>
        <v/>
      </c>
    </row>
    <row r="6" spans="1:11" ht="30" customHeight="1" x14ac:dyDescent="0.3">
      <c r="A6" s="521"/>
      <c r="B6" s="524"/>
      <c r="C6" s="245" t="s">
        <v>217</v>
      </c>
      <c r="D6" s="242"/>
      <c r="E6" s="246"/>
      <c r="F6" s="244" t="str">
        <f t="shared" si="0"/>
        <v/>
      </c>
    </row>
    <row r="7" spans="1:11" ht="30" customHeight="1" x14ac:dyDescent="0.3">
      <c r="A7" s="521"/>
      <c r="B7" s="524"/>
      <c r="C7" s="247" t="s">
        <v>218</v>
      </c>
      <c r="D7" s="242"/>
      <c r="E7" s="246"/>
      <c r="F7" s="244" t="str">
        <f t="shared" si="0"/>
        <v/>
      </c>
    </row>
    <row r="8" spans="1:11" ht="30" customHeight="1" x14ac:dyDescent="0.3">
      <c r="A8" s="521"/>
      <c r="B8" s="524"/>
      <c r="C8" s="247" t="s">
        <v>219</v>
      </c>
      <c r="D8" s="242"/>
      <c r="E8" s="246"/>
      <c r="F8" s="244" t="str">
        <f t="shared" si="0"/>
        <v/>
      </c>
    </row>
    <row r="9" spans="1:11" ht="30" customHeight="1" x14ac:dyDescent="0.3">
      <c r="A9" s="521"/>
      <c r="B9" s="524"/>
      <c r="C9" s="219" t="s">
        <v>220</v>
      </c>
      <c r="D9" s="242"/>
      <c r="E9" s="246"/>
      <c r="F9" s="244" t="str">
        <f t="shared" si="0"/>
        <v/>
      </c>
    </row>
    <row r="10" spans="1:11" ht="30" customHeight="1" thickBot="1" x14ac:dyDescent="0.35">
      <c r="A10" s="521"/>
      <c r="B10" s="524"/>
      <c r="C10" s="247" t="s">
        <v>221</v>
      </c>
      <c r="D10" s="242"/>
      <c r="E10" s="248"/>
      <c r="F10" s="244" t="str">
        <f t="shared" si="0"/>
        <v/>
      </c>
    </row>
    <row r="11" spans="1:11" ht="15" customHeight="1" thickBot="1" x14ac:dyDescent="0.35">
      <c r="A11" s="521"/>
      <c r="B11" s="525"/>
      <c r="C11" s="211" t="s">
        <v>222</v>
      </c>
      <c r="D11" s="191">
        <f>SUMIF(F3:F10,"&gt;0",D3:D10)</f>
        <v>0</v>
      </c>
      <c r="E11" s="376" t="str">
        <f>IFERROR(VLOOKUP(ROUND(IFERROR(IF($D11=0,(AVERAGEIF(F3:F10,"&gt;0")),(SUMPRODUCT(F3:F10,$D3:$D10)/$D11)),""),0),$B$35:$C$40,2,0),"")</f>
        <v/>
      </c>
      <c r="F11" s="249" t="str">
        <f>IFERROR(ROUND(IFERROR(IF($D11=0,(AVERAGEIF(F3:F10,"&gt;0")),(SUMPRODUCT(F3:F10,$D3:$D10)/$D11)),""),0),"")</f>
        <v/>
      </c>
    </row>
    <row r="12" spans="1:11" ht="30" customHeight="1" x14ac:dyDescent="0.3">
      <c r="A12" s="521"/>
      <c r="B12" s="523" t="s">
        <v>58</v>
      </c>
      <c r="C12" s="250" t="s">
        <v>223</v>
      </c>
      <c r="D12" s="242"/>
      <c r="E12" s="251"/>
      <c r="F12" s="244" t="str">
        <f t="shared" ref="F12:F14" si="1">IF(E12="Very Good",1,IF(E12="Good",2,IF(E12="Fair",3,IF(E12="Poor",4,IF(E12="Very Poor",5,"")))))</f>
        <v/>
      </c>
    </row>
    <row r="13" spans="1:11" ht="30" customHeight="1" x14ac:dyDescent="0.3">
      <c r="A13" s="521"/>
      <c r="B13" s="524"/>
      <c r="C13" s="252" t="s">
        <v>224</v>
      </c>
      <c r="D13" s="242"/>
      <c r="E13" s="246"/>
      <c r="F13" s="244" t="str">
        <f t="shared" si="1"/>
        <v/>
      </c>
      <c r="K13" s="253"/>
    </row>
    <row r="14" spans="1:11" ht="30" customHeight="1" thickBot="1" x14ac:dyDescent="0.35">
      <c r="A14" s="521"/>
      <c r="B14" s="524"/>
      <c r="C14" s="247" t="s">
        <v>225</v>
      </c>
      <c r="D14" s="242"/>
      <c r="E14" s="254"/>
      <c r="F14" s="244" t="str">
        <f t="shared" si="1"/>
        <v/>
      </c>
    </row>
    <row r="15" spans="1:11" ht="15" customHeight="1" thickBot="1" x14ac:dyDescent="0.35">
      <c r="A15" s="521"/>
      <c r="B15" s="525"/>
      <c r="C15" s="211" t="s">
        <v>226</v>
      </c>
      <c r="D15" s="191">
        <f>SUMIF(F12:F14,"&gt;0",D12:D14)</f>
        <v>0</v>
      </c>
      <c r="E15" s="376" t="str">
        <f>IFERROR(VLOOKUP(ROUND(IFERROR(IF($D15=0,(AVERAGEIF(F12:F14,"&gt;0")),(SUMPRODUCT(F12:F14,$D12:$D14)/$D15)),""),0),$B$35:$C$40,2,0),"")</f>
        <v/>
      </c>
      <c r="F15" s="193" t="str">
        <f>IFERROR(ROUND(IFERROR(IF($D15=0,(AVERAGEIF(F12:F14,"&gt;0")),(SUMPRODUCT(F12:F14,$D12:$D14)/$D15)),""),0),"")</f>
        <v/>
      </c>
      <c r="G15" s="195"/>
      <c r="I15" s="195"/>
    </row>
    <row r="16" spans="1:11" ht="30" customHeight="1" x14ac:dyDescent="0.3">
      <c r="A16" s="521"/>
      <c r="B16" s="523" t="s">
        <v>61</v>
      </c>
      <c r="C16" s="223" t="s">
        <v>227</v>
      </c>
      <c r="D16" s="242"/>
      <c r="E16" s="251"/>
      <c r="F16" s="244" t="str">
        <f>IF(E16="Very Good",1,IF(E16="Good",2,IF(E16="Fair",3,IF(E16="Poor",4,IF(E16="Very Poor",5,"")))))</f>
        <v/>
      </c>
    </row>
    <row r="17" spans="1:13" ht="31.05" customHeight="1" x14ac:dyDescent="0.3">
      <c r="A17" s="521"/>
      <c r="B17" s="524"/>
      <c r="C17" s="219" t="s">
        <v>387</v>
      </c>
      <c r="D17" s="242"/>
      <c r="E17" s="246"/>
      <c r="F17" s="244" t="str">
        <f>IF(E17="Very Good",1,IF(E17="Good",2,IF(E17="Fair",3,IF(E17="Poor",4,IF(E17="Very Poor",5,"")))))</f>
        <v/>
      </c>
    </row>
    <row r="18" spans="1:13" ht="34.799999999999997" customHeight="1" x14ac:dyDescent="0.3">
      <c r="A18" s="521"/>
      <c r="B18" s="524"/>
      <c r="C18" s="232" t="s">
        <v>388</v>
      </c>
      <c r="D18" s="255"/>
      <c r="E18" s="350"/>
      <c r="F18" s="351" t="str">
        <f>IF(E18="Very Good",1,IF(E18="Good",2,IF(E18="Fair",3,IF(E18="Poor",4,IF(E18="Very Poor",5,"")))))</f>
        <v/>
      </c>
    </row>
    <row r="19" spans="1:13" ht="30" customHeight="1" thickBot="1" x14ac:dyDescent="0.35">
      <c r="A19" s="521"/>
      <c r="B19" s="524"/>
      <c r="C19" s="257" t="s">
        <v>389</v>
      </c>
      <c r="D19" s="254"/>
      <c r="E19" s="254"/>
      <c r="F19" s="78" t="str">
        <f t="shared" ref="F19" si="2">IF(E19="Very Good",1,IF(E19="Good",2,IF(E19="Fair",3,IF(E19="Poor",4,IF(E19="Very Poor",5,"")))))</f>
        <v/>
      </c>
      <c r="L19" s="230"/>
      <c r="M19" s="230"/>
    </row>
    <row r="20" spans="1:13" ht="15" customHeight="1" thickBot="1" x14ac:dyDescent="0.35">
      <c r="A20" s="521"/>
      <c r="B20" s="525"/>
      <c r="C20" s="352" t="s">
        <v>228</v>
      </c>
      <c r="D20" s="353">
        <f>SUMIF(F16:F19,"&gt;0",D16:D19)</f>
        <v>0</v>
      </c>
      <c r="E20" s="377" t="str">
        <f>IFERROR(VLOOKUP(ROUND(IFERROR(IF($D20=0,(AVERAGEIF(F16:F19,"&gt;0")),(SUMPRODUCT(F16:F19,$D16:$D19)/$D20)),""),0),$B$35:$C$40,2,0),"")</f>
        <v/>
      </c>
      <c r="F20" s="354" t="str">
        <f>IFERROR(ROUND(IFERROR(IF($D20=0,(AVERAGEIF(F16:F19,"&gt;0")),(SUMPRODUCT(F16:F19,$D16:$D19)/$D20)),""),0),"")</f>
        <v/>
      </c>
    </row>
    <row r="21" spans="1:13" ht="45.6" customHeight="1" x14ac:dyDescent="0.3">
      <c r="A21" s="521"/>
      <c r="B21" s="523" t="s">
        <v>62</v>
      </c>
      <c r="C21" s="241" t="s">
        <v>380</v>
      </c>
      <c r="D21" s="251"/>
      <c r="E21" s="251"/>
      <c r="F21" s="355" t="str">
        <f t="shared" ref="F21:F22" si="3">IF(E21="Very Good",1,IF(E21="Good",2,IF(E21="Fair",3,IF(E21="Poor",4,IF(E21="Very Poor",5,"")))))</f>
        <v/>
      </c>
      <c r="L21" s="230"/>
      <c r="M21" s="230"/>
    </row>
    <row r="22" spans="1:13" ht="37.200000000000003" customHeight="1" thickBot="1" x14ac:dyDescent="0.35">
      <c r="A22" s="521"/>
      <c r="B22" s="524"/>
      <c r="C22" s="245" t="s">
        <v>390</v>
      </c>
      <c r="D22" s="256"/>
      <c r="E22" s="256"/>
      <c r="F22" s="280" t="str">
        <f t="shared" si="3"/>
        <v/>
      </c>
    </row>
    <row r="23" spans="1:13" ht="15" customHeight="1" thickBot="1" x14ac:dyDescent="0.35">
      <c r="A23" s="522"/>
      <c r="B23" s="525"/>
      <c r="C23" s="211" t="s">
        <v>229</v>
      </c>
      <c r="D23" s="191">
        <f>SUMIF(F21:F22,"&gt;0",D21:D22)</f>
        <v>0</v>
      </c>
      <c r="E23" s="377" t="str">
        <f>IFERROR(VLOOKUP(ROUND(IFERROR(IF($D23=0,(AVERAGEIF(F21:F22,"&gt;0")),(SUMPRODUCT(F21:F22,$D21:$D22)/$D23)),""),0),$B$35:$C$40,2,0),"")</f>
        <v/>
      </c>
      <c r="F23" s="193" t="str">
        <f>IFERROR(ROUND(IFERROR(IF($D23=0,(AVERAGEIF(F21:F22,"&gt;0")),(SUMPRODUCT(F21:F22,$D21:$D22)/$D23)),""),0),"")</f>
        <v/>
      </c>
      <c r="L23" s="230"/>
      <c r="M23" s="230"/>
    </row>
    <row r="24" spans="1:13" ht="15" thickBot="1" x14ac:dyDescent="0.35">
      <c r="A24" s="558" t="s">
        <v>230</v>
      </c>
      <c r="B24" s="559"/>
      <c r="C24" s="559"/>
      <c r="D24" s="193"/>
      <c r="E24" s="193">
        <f>IF(F24=1,"Very Good",IF(F24=2,"Good",IF(F24=3,"Fair",IF(F24=4,"Poor",IF(F24=5,"Very Poor",0)))))</f>
        <v>0</v>
      </c>
      <c r="F24" s="193" t="str">
        <f>IFERROR(ROUND(SUM(F3:F10,F12:F14,F16:F19,F21:F22)/COUNT(F3:F10,F12:F14,F16:F19,F21:F22),0),"")</f>
        <v/>
      </c>
      <c r="L24" s="230"/>
      <c r="M24" s="230"/>
    </row>
    <row r="25" spans="1:13" x14ac:dyDescent="0.3">
      <c r="A25" s="259"/>
      <c r="B25" s="259"/>
      <c r="C25" s="259"/>
      <c r="F25" s="196"/>
      <c r="G25" s="196"/>
      <c r="L25" s="230"/>
      <c r="M25" s="230"/>
    </row>
    <row r="26" spans="1:13" ht="39.15" customHeight="1" thickBot="1" x14ac:dyDescent="0.35">
      <c r="A26" s="260" t="s">
        <v>109</v>
      </c>
      <c r="B26" s="560" t="s">
        <v>427</v>
      </c>
      <c r="C26" s="560"/>
      <c r="D26" s="560"/>
      <c r="E26" s="560"/>
      <c r="F26" s="560"/>
    </row>
    <row r="27" spans="1:13" ht="30" customHeight="1" thickBot="1" x14ac:dyDescent="0.35">
      <c r="A27" s="299" t="s">
        <v>420</v>
      </c>
      <c r="B27" s="515" t="s">
        <v>413</v>
      </c>
      <c r="C27" s="516"/>
      <c r="D27" s="373"/>
      <c r="E27" s="373"/>
      <c r="F27" s="373"/>
      <c r="G27" s="373"/>
    </row>
    <row r="28" spans="1:13" s="195" customFormat="1" ht="15" thickBot="1" x14ac:dyDescent="0.35">
      <c r="A28" s="207"/>
      <c r="B28" s="545" t="s">
        <v>113</v>
      </c>
      <c r="C28" s="546"/>
      <c r="D28" s="196"/>
      <c r="E28" s="140"/>
      <c r="I28" s="194"/>
      <c r="J28" s="194"/>
      <c r="K28" s="194"/>
    </row>
    <row r="29" spans="1:13" s="195" customFormat="1" x14ac:dyDescent="0.3">
      <c r="A29" s="194"/>
      <c r="B29" s="206">
        <v>1</v>
      </c>
      <c r="C29" s="205" t="s">
        <v>114</v>
      </c>
      <c r="D29" s="196"/>
      <c r="E29" s="140"/>
      <c r="I29" s="194"/>
      <c r="J29" s="194"/>
      <c r="K29" s="194"/>
    </row>
    <row r="30" spans="1:13" s="195" customFormat="1" x14ac:dyDescent="0.3">
      <c r="A30" s="194"/>
      <c r="B30" s="204">
        <v>2</v>
      </c>
      <c r="C30" s="203" t="s">
        <v>115</v>
      </c>
      <c r="D30" s="196"/>
      <c r="E30" s="140"/>
      <c r="I30" s="194"/>
      <c r="J30" s="194"/>
      <c r="K30" s="194"/>
    </row>
    <row r="31" spans="1:13" s="195" customFormat="1" x14ac:dyDescent="0.3">
      <c r="A31" s="194"/>
      <c r="B31" s="204">
        <v>3</v>
      </c>
      <c r="C31" s="203" t="s">
        <v>116</v>
      </c>
      <c r="D31" s="196"/>
      <c r="E31" s="140"/>
      <c r="I31" s="194"/>
      <c r="J31" s="194"/>
      <c r="K31" s="194"/>
    </row>
    <row r="32" spans="1:13" s="195" customFormat="1" x14ac:dyDescent="0.3">
      <c r="A32" s="194"/>
      <c r="B32" s="204">
        <v>4</v>
      </c>
      <c r="C32" s="203" t="s">
        <v>117</v>
      </c>
      <c r="D32" s="196"/>
      <c r="E32" s="140"/>
      <c r="I32" s="194"/>
      <c r="J32" s="194"/>
      <c r="K32" s="194"/>
    </row>
    <row r="33" spans="1:11" s="195" customFormat="1" ht="15" thickBot="1" x14ac:dyDescent="0.35">
      <c r="A33" s="194"/>
      <c r="B33" s="202">
        <v>5</v>
      </c>
      <c r="C33" s="201" t="s">
        <v>118</v>
      </c>
      <c r="D33" s="196"/>
      <c r="E33" s="140"/>
      <c r="I33" s="194"/>
      <c r="J33" s="194"/>
      <c r="K33" s="194"/>
    </row>
    <row r="34" spans="1:11" s="195" customFormat="1" ht="15" thickBot="1" x14ac:dyDescent="0.35">
      <c r="A34" s="300" t="s">
        <v>421</v>
      </c>
      <c r="B34" s="502" t="s">
        <v>414</v>
      </c>
      <c r="C34" s="502"/>
      <c r="D34" s="502"/>
      <c r="E34" s="502"/>
      <c r="F34" s="502"/>
      <c r="G34" s="502"/>
      <c r="I34" s="194"/>
      <c r="J34" s="194"/>
      <c r="K34" s="194"/>
    </row>
    <row r="35" spans="1:11" s="195" customFormat="1" ht="30" customHeight="1" thickBot="1" x14ac:dyDescent="0.35">
      <c r="A35" s="299" t="s">
        <v>111</v>
      </c>
      <c r="B35" s="547" t="s">
        <v>422</v>
      </c>
      <c r="C35" s="548"/>
      <c r="D35" s="375"/>
      <c r="E35" s="375"/>
      <c r="F35" s="375"/>
      <c r="G35" s="375"/>
      <c r="I35" s="194"/>
      <c r="J35" s="194"/>
      <c r="K35" s="194"/>
    </row>
    <row r="36" spans="1:11" x14ac:dyDescent="0.3">
      <c r="A36" s="207"/>
      <c r="B36" s="262">
        <v>1</v>
      </c>
      <c r="C36" s="263" t="s">
        <v>231</v>
      </c>
      <c r="F36" s="194"/>
    </row>
    <row r="37" spans="1:11" x14ac:dyDescent="0.3">
      <c r="B37" s="264">
        <v>2</v>
      </c>
      <c r="C37" s="265" t="s">
        <v>3</v>
      </c>
      <c r="F37" s="194"/>
    </row>
    <row r="38" spans="1:11" x14ac:dyDescent="0.3">
      <c r="B38" s="266">
        <v>3</v>
      </c>
      <c r="C38" s="267" t="s">
        <v>4</v>
      </c>
      <c r="F38" s="194"/>
    </row>
    <row r="39" spans="1:11" x14ac:dyDescent="0.3">
      <c r="B39" s="268">
        <v>4</v>
      </c>
      <c r="C39" s="269" t="s">
        <v>232</v>
      </c>
      <c r="F39" s="194"/>
    </row>
    <row r="40" spans="1:11" x14ac:dyDescent="0.3">
      <c r="B40" s="278">
        <v>5</v>
      </c>
      <c r="C40" s="279" t="s">
        <v>233</v>
      </c>
      <c r="F40" s="194"/>
    </row>
    <row r="41" spans="1:11" ht="15" thickBot="1" x14ac:dyDescent="0.35">
      <c r="B41" s="270">
        <v>0</v>
      </c>
      <c r="C41" s="271" t="s">
        <v>234</v>
      </c>
      <c r="F41" s="194"/>
    </row>
    <row r="42" spans="1:11" s="195" customFormat="1" x14ac:dyDescent="0.3">
      <c r="A42" s="194"/>
      <c r="B42" s="140"/>
      <c r="C42" s="375"/>
      <c r="D42" s="196"/>
      <c r="E42" s="140"/>
      <c r="I42" s="194"/>
      <c r="J42" s="194"/>
      <c r="K42" s="194"/>
    </row>
    <row r="43" spans="1:11" s="199" customFormat="1" ht="48" customHeight="1" x14ac:dyDescent="0.3">
      <c r="A43" s="200" t="s">
        <v>112</v>
      </c>
      <c r="B43" s="549" t="s">
        <v>408</v>
      </c>
      <c r="C43" s="549"/>
      <c r="D43" s="549"/>
      <c r="E43" s="549"/>
      <c r="F43" s="549"/>
      <c r="G43" s="379"/>
    </row>
    <row r="44" spans="1:11" s="378" customFormat="1" ht="30" customHeight="1" x14ac:dyDescent="0.3">
      <c r="A44" s="208" t="s">
        <v>294</v>
      </c>
      <c r="B44" s="514" t="s">
        <v>423</v>
      </c>
      <c r="C44" s="514"/>
      <c r="D44" s="514"/>
      <c r="E44" s="514"/>
      <c r="F44" s="514"/>
      <c r="G44" s="196"/>
    </row>
  </sheetData>
  <sheetProtection sheet="1" formatCells="0" formatColumns="0" formatRows="0" insertColumns="0" insertRows="0" deleteColumns="0" deleteRows="0" autoFilter="0"/>
  <mergeCells count="19">
    <mergeCell ref="B44:F44"/>
    <mergeCell ref="B26:F26"/>
    <mergeCell ref="B27:C27"/>
    <mergeCell ref="B28:C28"/>
    <mergeCell ref="B34:G34"/>
    <mergeCell ref="B35:C35"/>
    <mergeCell ref="B43:F43"/>
    <mergeCell ref="E1:E2"/>
    <mergeCell ref="F1:F2"/>
    <mergeCell ref="A24:C24"/>
    <mergeCell ref="A1:A2"/>
    <mergeCell ref="B1:B2"/>
    <mergeCell ref="C1:C2"/>
    <mergeCell ref="D1:D2"/>
    <mergeCell ref="A3:A23"/>
    <mergeCell ref="B3:B11"/>
    <mergeCell ref="B12:B15"/>
    <mergeCell ref="B16:B20"/>
    <mergeCell ref="B21:B23"/>
  </mergeCells>
  <conditionalFormatting sqref="E11 E15 E20 E23:E24">
    <cfRule type="containsText" dxfId="5" priority="6" operator="containsText" text="Good">
      <formula>NOT(ISERROR(SEARCH("Good",E11)))</formula>
    </cfRule>
  </conditionalFormatting>
  <conditionalFormatting sqref="E11 E15 E20 E23:E24">
    <cfRule type="containsText" dxfId="4" priority="1" operator="containsText" text="N/A">
      <formula>NOT(ISERROR(SEARCH("N/A",E11)))</formula>
    </cfRule>
  </conditionalFormatting>
  <conditionalFormatting sqref="E11 E15 E20 E23:E24">
    <cfRule type="containsText" dxfId="3" priority="2" operator="containsText" text="Fair">
      <formula>NOT(ISERROR(SEARCH("Fair",E11)))</formula>
    </cfRule>
  </conditionalFormatting>
  <conditionalFormatting sqref="E11 E15 E20 E23:E24">
    <cfRule type="containsText" dxfId="2" priority="3" operator="containsText" text="Very Poor">
      <formula>NOT(ISERROR(SEARCH("Very Poor",E11)))</formula>
    </cfRule>
  </conditionalFormatting>
  <conditionalFormatting sqref="E11 E15 E20 E23:E24">
    <cfRule type="containsText" dxfId="1" priority="4" operator="containsText" text="Poor">
      <formula>NOT(ISERROR(SEARCH("Poor",E11)))</formula>
    </cfRule>
  </conditionalFormatting>
  <conditionalFormatting sqref="E11 E15 E20 E23:E24">
    <cfRule type="containsText" dxfId="0" priority="5" operator="containsText" text="Very Good">
      <formula>NOT(ISERROR(SEARCH("Very Good",E11)))</formula>
    </cfRule>
  </conditionalFormatting>
  <dataValidations count="2">
    <dataValidation type="list" allowBlank="1" showInputMessage="1" showErrorMessage="1" sqref="D3:D10 D21:D22 D12:D14 D16:D19" xr:uid="{F1A7ABC9-2143-4467-B7F6-E30ECB13CA57}">
      <formula1>"1,2,3,4,5"</formula1>
    </dataValidation>
    <dataValidation type="list" allowBlank="1" showInputMessage="1" showErrorMessage="1" sqref="E21:E22 E12:E14 E3:E10 E16:E19" xr:uid="{09FF6FE2-B062-4165-8B59-0001493F8266}">
      <formula1>"Very Good,Good,Fair,Poor,Very Poor,N/A"</formula1>
    </dataValidation>
  </dataValidations>
  <pageMargins left="0.23622047244094491" right="0.23622047244094491" top="0.74803149606299213" bottom="0.74803149606299213" header="0.31496062992125984" footer="0.31496062992125984"/>
  <pageSetup paperSize="5" scale="86" fitToHeight="0" orientation="portrait" horizontalDpi="4294967293" r:id="rId1"/>
  <headerFooter>
    <oddHeader>&amp;C&amp;"-,Bold"&amp;12General Asset Performance Evaluation Matrix</oddHeader>
  </headerFooter>
  <rowBreaks count="1" manualBreakCount="1">
    <brk id="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1. LOS Asset Hierarchy Template</vt:lpstr>
      <vt:lpstr>2. LOS Asset Hierarchy eg Roads</vt:lpstr>
      <vt:lpstr>3. Serv Object CLOS Statements</vt:lpstr>
      <vt:lpstr>4, Cond Ratings Roads</vt:lpstr>
      <vt:lpstr>5, General Performance Ratings</vt:lpstr>
      <vt:lpstr>6. Road Performance Criteria</vt:lpstr>
      <vt:lpstr>7. Road Asset Class Perf. Eval.</vt:lpstr>
      <vt:lpstr>8. Road Asset Perf. Eval.</vt:lpstr>
      <vt:lpstr>9. General Asset Evaluation</vt:lpstr>
      <vt:lpstr>A. MTO Ratings &amp; Triggers</vt:lpstr>
      <vt:lpstr>B. Roads Summary ALOS Info</vt:lpstr>
      <vt:lpstr>C. ALOS Framework</vt:lpstr>
      <vt:lpstr>D. ALOS to CLOS Mapping</vt:lpstr>
      <vt:lpstr>'1. LOS Asset Hierarchy Template'!Print_Area</vt:lpstr>
      <vt:lpstr>'2. LOS Asset Hierarchy eg Roads'!Print_Area</vt:lpstr>
      <vt:lpstr>'3. Serv Object CLOS Statements'!Print_Area</vt:lpstr>
      <vt:lpstr>'4, Cond Ratings Roads'!Print_Area</vt:lpstr>
      <vt:lpstr>'5, General Performance Ratings'!Print_Area</vt:lpstr>
      <vt:lpstr>'6. Road Performance Criteria'!Print_Area</vt:lpstr>
      <vt:lpstr>'7. Road Asset Class Perf. Eval.'!Print_Area</vt:lpstr>
      <vt:lpstr>'8. Road Asset Perf. Eval.'!Print_Area</vt:lpstr>
      <vt:lpstr>'9. General Asset Evaluation'!Print_Area</vt:lpstr>
      <vt:lpstr>'A. MTO Ratings &amp; Triggers'!Print_Area</vt:lpstr>
      <vt:lpstr>'B. Roads Summary ALOS Info'!Print_Area</vt:lpstr>
      <vt:lpstr>'D. ALOS to CLOS Mapping'!Print_Area</vt:lpstr>
      <vt:lpstr>'4, Cond Ratings Roads'!Print_Titles</vt:lpstr>
      <vt:lpstr>'5, General Performance Ratings'!Print_Titles</vt:lpstr>
      <vt:lpstr>'6. Road Performance Criteria'!Print_Titles</vt:lpstr>
      <vt:lpstr>'7. Road Asset Class Perf. Eval.'!Print_Titles</vt:lpstr>
      <vt:lpstr>'8. Road Asset Perf. Eval.'!Print_Titles</vt:lpstr>
      <vt:lpstr>'9. General Asset Evaluation'!Print_Titles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Troy Mander</dc:creator>
  <cp:lastModifiedBy>Troy Mander</cp:lastModifiedBy>
  <cp:lastPrinted>2021-10-22T16:16:45Z</cp:lastPrinted>
  <dcterms:created xsi:type="dcterms:W3CDTF">2021-01-19T20:08:03Z</dcterms:created>
  <dcterms:modified xsi:type="dcterms:W3CDTF">2021-10-23T16:10:45Z</dcterms:modified>
</cp:coreProperties>
</file>