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d.docs.live.net/67e34485ee849091/Documents/AMONT Workshops/2020 MAMP/Module 3 Levels of Service/"/>
    </mc:Choice>
  </mc:AlternateContent>
  <xr:revisionPtr revIDLastSave="145" documentId="8_{5E6ED063-337B-465F-A304-C5DBC02B7088}" xr6:coauthVersionLast="47" xr6:coauthVersionMax="47" xr10:uidLastSave="{6515972E-BA3B-45E8-81DD-59D2E8E8C61A}"/>
  <bookViews>
    <workbookView xWindow="-108" yWindow="-108" windowWidth="23256" windowHeight="12576" xr2:uid="{3CDB7BCF-ADDB-42FB-9D58-D7F0052DBDFB}"/>
  </bookViews>
  <sheets>
    <sheet name="1. LOS Asset Hierarchy Template" sheetId="36" r:id="rId1"/>
    <sheet name="2. LOS Asset Hierarchy eg Storm" sheetId="35" r:id="rId2"/>
    <sheet name="3. Serv Object CLOS Statements" sheetId="6" r:id="rId3"/>
    <sheet name="4. Cond Ratings Stormwater" sheetId="12" r:id="rId4"/>
    <sheet name="5, General Performance Ratings" sheetId="34" r:id="rId5"/>
    <sheet name="6. Stormwater Perf Criteria" sheetId="33" r:id="rId6"/>
    <sheet name="7. Storm Asset Class Perf Eval." sheetId="44" r:id="rId7"/>
    <sheet name="8. Storm Asset Perf Eval." sheetId="45" r:id="rId8"/>
    <sheet name="9. General Asset Evaluation" sheetId="42" r:id="rId9"/>
    <sheet name="A. SW Summary ALOS Info" sheetId="29" r:id="rId10"/>
    <sheet name="B. ALOS Framework" sheetId="43" r:id="rId11"/>
    <sheet name="C. ALOS to CLOS Mapping" sheetId="46" r:id="rId12"/>
  </sheets>
  <definedNames>
    <definedName name="DATA" localSheetId="6">#REF!</definedName>
    <definedName name="DATA" localSheetId="7">#REF!</definedName>
    <definedName name="DATA" localSheetId="8">#REF!</definedName>
    <definedName name="DATA" localSheetId="9">#REF!</definedName>
    <definedName name="DATA" localSheetId="10">#REF!</definedName>
    <definedName name="DATA">#REF!</definedName>
    <definedName name="_xlnm.Print_Area" localSheetId="0">'1. LOS Asset Hierarchy Template'!$A$1:$L$63</definedName>
    <definedName name="_xlnm.Print_Area" localSheetId="1">'2. LOS Asset Hierarchy eg Storm'!$A$1:$L$63</definedName>
    <definedName name="_xlnm.Print_Area" localSheetId="2">'3. Serv Object CLOS Statements'!$A$1:$C$6</definedName>
    <definedName name="_xlnm.Print_Area" localSheetId="3">'4. Cond Ratings Stormwater'!$A$1:$H$8</definedName>
    <definedName name="_xlnm.Print_Area" localSheetId="4">'5, General Performance Ratings'!$A$1:$F$12</definedName>
    <definedName name="_xlnm.Print_Area" localSheetId="5">'6. Stormwater Perf Criteria'!$A$1:$D$15</definedName>
    <definedName name="_xlnm.Print_Area" localSheetId="6">'7. Storm Asset Class Perf Eval.'!$A$1:$L$65</definedName>
    <definedName name="_xlnm.Print_Area" localSheetId="7">'8. Storm Asset Perf Eval.'!$A$2:$G$58</definedName>
    <definedName name="_xlnm.Print_Area" localSheetId="8">'9. General Asset Evaluation'!$A$1:$F$42</definedName>
    <definedName name="_xlnm.Print_Area" localSheetId="9">'A. SW Summary ALOS Info'!$A$1:$H$13</definedName>
    <definedName name="_xlnm.Print_Area" localSheetId="11">'C. ALOS to CLOS Mapping'!$A$1:$H$8</definedName>
    <definedName name="_xlnm.Print_Titles" localSheetId="3">'4. Cond Ratings Stormwater'!$1:$1</definedName>
    <definedName name="_xlnm.Print_Titles" localSheetId="4">'5, General Performance Ratings'!$1:$1</definedName>
    <definedName name="_xlnm.Print_Titles" localSheetId="5">'6. Stormwater Perf Criteria'!$1:$1</definedName>
    <definedName name="_xlnm.Print_Titles" localSheetId="6">'7. Storm Asset Class Perf Eval.'!$1:$2</definedName>
    <definedName name="_xlnm.Print_Titles" localSheetId="7">'8. Storm Asset Perf Eval.'!$2:$3</definedName>
    <definedName name="_xlnm.Print_Titles" localSheetId="8">'9. General Asset Evaluation'!$1:$2</definedName>
    <definedName name="REFCELL" localSheetId="6">#REF!</definedName>
    <definedName name="REFCELL" localSheetId="7">#REF!</definedName>
    <definedName name="REFCELL" localSheetId="8">#REF!</definedName>
    <definedName name="REFCELL" localSheetId="9">#REF!</definedName>
    <definedName name="REFCELL" localSheetId="10">#REF!</definedName>
    <definedName name="REFCE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0" i="45" l="1"/>
  <c r="O40" i="45"/>
  <c r="M41" i="45" s="1"/>
  <c r="O41" i="45" s="1"/>
  <c r="N41" i="45" s="1"/>
  <c r="K40" i="45"/>
  <c r="G40" i="45"/>
  <c r="E41" i="45" s="1"/>
  <c r="G41" i="45" s="1"/>
  <c r="F41" i="45" s="1"/>
  <c r="S39" i="45"/>
  <c r="Q41" i="45" s="1"/>
  <c r="S41" i="45" s="1"/>
  <c r="R41" i="45" s="1"/>
  <c r="O39" i="45"/>
  <c r="K39" i="45"/>
  <c r="I41" i="45" s="1"/>
  <c r="K41" i="45" s="1"/>
  <c r="J41" i="45" s="1"/>
  <c r="G39" i="45"/>
  <c r="Q38" i="45"/>
  <c r="S38" i="45" s="1"/>
  <c r="R38" i="45" s="1"/>
  <c r="S37" i="45"/>
  <c r="O37" i="45"/>
  <c r="K37" i="45"/>
  <c r="G37" i="45"/>
  <c r="S36" i="45"/>
  <c r="O36" i="45"/>
  <c r="M38" i="45" s="1"/>
  <c r="O38" i="45" s="1"/>
  <c r="N38" i="45" s="1"/>
  <c r="K36" i="45"/>
  <c r="I38" i="45" s="1"/>
  <c r="K38" i="45" s="1"/>
  <c r="J38" i="45" s="1"/>
  <c r="G36" i="45"/>
  <c r="E38" i="45" s="1"/>
  <c r="G38" i="45" s="1"/>
  <c r="F38" i="45" s="1"/>
  <c r="S34" i="45"/>
  <c r="O34" i="45"/>
  <c r="K34" i="45"/>
  <c r="G34" i="45"/>
  <c r="S33" i="45"/>
  <c r="O33" i="45"/>
  <c r="K33" i="45"/>
  <c r="G33" i="45"/>
  <c r="S32" i="45"/>
  <c r="Q35" i="45" s="1"/>
  <c r="S35" i="45" s="1"/>
  <c r="R35" i="45" s="1"/>
  <c r="O32" i="45"/>
  <c r="M35" i="45" s="1"/>
  <c r="O35" i="45" s="1"/>
  <c r="N35" i="45" s="1"/>
  <c r="K32" i="45"/>
  <c r="I35" i="45" s="1"/>
  <c r="K35" i="45" s="1"/>
  <c r="J35" i="45" s="1"/>
  <c r="G32" i="45"/>
  <c r="E35" i="45" s="1"/>
  <c r="G35" i="45" s="1"/>
  <c r="F35" i="45" s="1"/>
  <c r="S30" i="45"/>
  <c r="O30" i="45"/>
  <c r="M31" i="45" s="1"/>
  <c r="O31" i="45" s="1"/>
  <c r="N31" i="45" s="1"/>
  <c r="K30" i="45"/>
  <c r="G30" i="45"/>
  <c r="S29" i="45"/>
  <c r="Q31" i="45" s="1"/>
  <c r="S31" i="45" s="1"/>
  <c r="R31" i="45" s="1"/>
  <c r="O29" i="45"/>
  <c r="K29" i="45"/>
  <c r="I31" i="45" s="1"/>
  <c r="K31" i="45" s="1"/>
  <c r="J31" i="45" s="1"/>
  <c r="G29" i="45"/>
  <c r="E31" i="45" s="1"/>
  <c r="G31" i="45" s="1"/>
  <c r="F31" i="45" s="1"/>
  <c r="Q28" i="45"/>
  <c r="S28" i="45" s="1"/>
  <c r="R28" i="45" s="1"/>
  <c r="S27" i="45"/>
  <c r="O27" i="45"/>
  <c r="K27" i="45"/>
  <c r="G27" i="45"/>
  <c r="S26" i="45"/>
  <c r="O26" i="45"/>
  <c r="K26" i="45"/>
  <c r="G26" i="45"/>
  <c r="S25" i="45"/>
  <c r="O25" i="45"/>
  <c r="K25" i="45"/>
  <c r="G25" i="45"/>
  <c r="S24" i="45"/>
  <c r="O24" i="45"/>
  <c r="K24" i="45"/>
  <c r="I28" i="45" s="1"/>
  <c r="K28" i="45" s="1"/>
  <c r="J28" i="45" s="1"/>
  <c r="G24" i="45"/>
  <c r="E28" i="45" s="1"/>
  <c r="G28" i="45" s="1"/>
  <c r="F28" i="45" s="1"/>
  <c r="S23" i="45"/>
  <c r="O23" i="45"/>
  <c r="M28" i="45" s="1"/>
  <c r="O28" i="45" s="1"/>
  <c r="N28" i="45" s="1"/>
  <c r="K23" i="45"/>
  <c r="G23" i="45"/>
  <c r="Q22" i="45"/>
  <c r="S22" i="45" s="1"/>
  <c r="R22" i="45" s="1"/>
  <c r="S21" i="45"/>
  <c r="O21" i="45"/>
  <c r="K21" i="45"/>
  <c r="G21" i="45"/>
  <c r="S20" i="45"/>
  <c r="O20" i="45"/>
  <c r="M22" i="45" s="1"/>
  <c r="O22" i="45" s="1"/>
  <c r="N22" i="45" s="1"/>
  <c r="K20" i="45"/>
  <c r="I22" i="45" s="1"/>
  <c r="K22" i="45" s="1"/>
  <c r="J22" i="45" s="1"/>
  <c r="G20" i="45"/>
  <c r="E22" i="45" s="1"/>
  <c r="G22" i="45" s="1"/>
  <c r="F22" i="45" s="1"/>
  <c r="S18" i="45"/>
  <c r="O18" i="45"/>
  <c r="K18" i="45"/>
  <c r="G18" i="45"/>
  <c r="S17" i="45"/>
  <c r="O17" i="45"/>
  <c r="K17" i="45"/>
  <c r="G17" i="45"/>
  <c r="S16" i="45"/>
  <c r="Q19" i="45" s="1"/>
  <c r="S19" i="45" s="1"/>
  <c r="R19" i="45" s="1"/>
  <c r="O16" i="45"/>
  <c r="M19" i="45" s="1"/>
  <c r="O19" i="45" s="1"/>
  <c r="N19" i="45" s="1"/>
  <c r="K16" i="45"/>
  <c r="I19" i="45" s="1"/>
  <c r="K19" i="45" s="1"/>
  <c r="J19" i="45" s="1"/>
  <c r="G16" i="45"/>
  <c r="E19" i="45" s="1"/>
  <c r="G19" i="45" s="1"/>
  <c r="F19" i="45" s="1"/>
  <c r="S14" i="45"/>
  <c r="O14" i="45"/>
  <c r="M15" i="45" s="1"/>
  <c r="O15" i="45" s="1"/>
  <c r="N15" i="45" s="1"/>
  <c r="K14" i="45"/>
  <c r="G14" i="45"/>
  <c r="S13" i="45"/>
  <c r="Q15" i="45" s="1"/>
  <c r="S15" i="45" s="1"/>
  <c r="R15" i="45" s="1"/>
  <c r="O13" i="45"/>
  <c r="K13" i="45"/>
  <c r="I15" i="45" s="1"/>
  <c r="K15" i="45" s="1"/>
  <c r="J15" i="45" s="1"/>
  <c r="G13" i="45"/>
  <c r="E15" i="45" s="1"/>
  <c r="G15" i="45" s="1"/>
  <c r="F15" i="45" s="1"/>
  <c r="Q12" i="45"/>
  <c r="S12" i="45" s="1"/>
  <c r="R12" i="45" s="1"/>
  <c r="S11" i="45"/>
  <c r="O11" i="45"/>
  <c r="K11" i="45"/>
  <c r="G11" i="45"/>
  <c r="S10" i="45"/>
  <c r="O10" i="45"/>
  <c r="K10" i="45"/>
  <c r="I12" i="45" s="1"/>
  <c r="K12" i="45" s="1"/>
  <c r="J12" i="45" s="1"/>
  <c r="G10" i="45"/>
  <c r="E12" i="45" s="1"/>
  <c r="G12" i="45" s="1"/>
  <c r="F12" i="45" s="1"/>
  <c r="S9" i="45"/>
  <c r="O9" i="45"/>
  <c r="M12" i="45" s="1"/>
  <c r="O12" i="45" s="1"/>
  <c r="N12" i="45" s="1"/>
  <c r="K9" i="45"/>
  <c r="G9" i="45"/>
  <c r="Q8" i="45"/>
  <c r="S8" i="45" s="1"/>
  <c r="R8" i="45" s="1"/>
  <c r="S7" i="45"/>
  <c r="O7" i="45"/>
  <c r="K7" i="45"/>
  <c r="G7" i="45"/>
  <c r="S6" i="45"/>
  <c r="O6" i="45"/>
  <c r="K6" i="45"/>
  <c r="G6" i="45"/>
  <c r="S5" i="45"/>
  <c r="O5" i="45"/>
  <c r="K5" i="45"/>
  <c r="G5" i="45"/>
  <c r="S4" i="45"/>
  <c r="S42" i="45" s="1"/>
  <c r="R42" i="45" s="1"/>
  <c r="O4" i="45"/>
  <c r="M8" i="45" s="1"/>
  <c r="O8" i="45" s="1"/>
  <c r="N8" i="45" s="1"/>
  <c r="K4" i="45"/>
  <c r="K42" i="45" s="1"/>
  <c r="J42" i="45" s="1"/>
  <c r="G4" i="45"/>
  <c r="E8" i="45" s="1"/>
  <c r="G8" i="45" s="1"/>
  <c r="F8" i="45" s="1"/>
  <c r="L48" i="44"/>
  <c r="L47" i="44"/>
  <c r="E49" i="44" s="1"/>
  <c r="L44" i="44"/>
  <c r="L43" i="44"/>
  <c r="K45" i="44" s="1"/>
  <c r="L40" i="44"/>
  <c r="L39" i="44"/>
  <c r="K41" i="44" s="1"/>
  <c r="L38" i="44"/>
  <c r="L37" i="44"/>
  <c r="E41" i="44" s="1"/>
  <c r="E35" i="44"/>
  <c r="J35" i="44" s="1"/>
  <c r="L34" i="44"/>
  <c r="L33" i="44"/>
  <c r="K35" i="44" s="1"/>
  <c r="L30" i="44"/>
  <c r="L29" i="44"/>
  <c r="L28" i="44"/>
  <c r="L27" i="44"/>
  <c r="E31" i="44" s="1"/>
  <c r="L24" i="44"/>
  <c r="L23" i="44"/>
  <c r="E25" i="44" s="1"/>
  <c r="L20" i="44"/>
  <c r="L19" i="44"/>
  <c r="E21" i="44" s="1"/>
  <c r="L18" i="44"/>
  <c r="L15" i="44"/>
  <c r="L14" i="44"/>
  <c r="E16" i="44" s="1"/>
  <c r="L11" i="44"/>
  <c r="L10" i="44"/>
  <c r="K12" i="44" s="1"/>
  <c r="L9" i="44"/>
  <c r="L6" i="44"/>
  <c r="L5" i="44"/>
  <c r="L4" i="44"/>
  <c r="L3" i="44"/>
  <c r="K51" i="44" s="1"/>
  <c r="G42" i="45" l="1"/>
  <c r="F42" i="45" s="1"/>
  <c r="O42" i="45"/>
  <c r="N42" i="45" s="1"/>
  <c r="I8" i="45"/>
  <c r="K8" i="45" s="1"/>
  <c r="J8" i="45" s="1"/>
  <c r="F41" i="44"/>
  <c r="G41" i="44"/>
  <c r="J41" i="44"/>
  <c r="I41" i="44"/>
  <c r="H41" i="44"/>
  <c r="H31" i="44"/>
  <c r="G31" i="44"/>
  <c r="F31" i="44"/>
  <c r="J31" i="44"/>
  <c r="I31" i="44"/>
  <c r="G16" i="44"/>
  <c r="F16" i="44"/>
  <c r="H16" i="44"/>
  <c r="J16" i="44"/>
  <c r="I16" i="44"/>
  <c r="J21" i="44"/>
  <c r="I21" i="44"/>
  <c r="H21" i="44"/>
  <c r="G21" i="44"/>
  <c r="F21" i="44"/>
  <c r="F49" i="44"/>
  <c r="G49" i="44"/>
  <c r="J49" i="44"/>
  <c r="I49" i="44"/>
  <c r="H49" i="44"/>
  <c r="F25" i="44"/>
  <c r="J25" i="44"/>
  <c r="I25" i="44"/>
  <c r="H25" i="44"/>
  <c r="G25" i="44"/>
  <c r="K21" i="44"/>
  <c r="E12" i="44"/>
  <c r="F35" i="44"/>
  <c r="F51" i="44"/>
  <c r="K7" i="44"/>
  <c r="K31" i="44"/>
  <c r="G35" i="44"/>
  <c r="E45" i="44"/>
  <c r="G51" i="44"/>
  <c r="K16" i="44"/>
  <c r="H35" i="44"/>
  <c r="H51" i="44"/>
  <c r="E7" i="44"/>
  <c r="K25" i="44"/>
  <c r="I35" i="44"/>
  <c r="K49" i="44"/>
  <c r="I51" i="44"/>
  <c r="J51" i="44"/>
  <c r="E32" i="44" l="1"/>
  <c r="F32" i="44" s="1"/>
  <c r="L31" i="44"/>
  <c r="J45" i="44"/>
  <c r="I45" i="44"/>
  <c r="H45" i="44"/>
  <c r="G45" i="44"/>
  <c r="F45" i="44"/>
  <c r="E50" i="44"/>
  <c r="F50" i="44" s="1"/>
  <c r="L49" i="44"/>
  <c r="J12" i="44"/>
  <c r="I12" i="44"/>
  <c r="H12" i="44"/>
  <c r="G12" i="44"/>
  <c r="F12" i="44"/>
  <c r="E17" i="44"/>
  <c r="F17" i="44" s="1"/>
  <c r="L16" i="44"/>
  <c r="H7" i="44"/>
  <c r="G7" i="44"/>
  <c r="I7" i="44"/>
  <c r="F7" i="44"/>
  <c r="J7" i="44"/>
  <c r="E22" i="44"/>
  <c r="F22" i="44" s="1"/>
  <c r="L21" i="44"/>
  <c r="L51" i="44"/>
  <c r="E51" i="44"/>
  <c r="E52" i="44" s="1"/>
  <c r="E26" i="44"/>
  <c r="F26" i="44" s="1"/>
  <c r="L25" i="44"/>
  <c r="L35" i="44"/>
  <c r="E36" i="44"/>
  <c r="F36" i="44" s="1"/>
  <c r="E42" i="44"/>
  <c r="F42" i="44" s="1"/>
  <c r="L41" i="44"/>
  <c r="E46" i="44" l="1"/>
  <c r="F46" i="44" s="1"/>
  <c r="L45" i="44"/>
  <c r="E13" i="44"/>
  <c r="F13" i="44" s="1"/>
  <c r="L12" i="44"/>
  <c r="E8" i="44"/>
  <c r="F8" i="44" s="1"/>
  <c r="L7" i="44"/>
  <c r="F22" i="42" l="1"/>
  <c r="F21" i="42"/>
  <c r="D23" i="42" s="1"/>
  <c r="F19" i="42"/>
  <c r="F18" i="42"/>
  <c r="F17" i="42"/>
  <c r="F16" i="42"/>
  <c r="D20" i="42" s="1"/>
  <c r="F14" i="42"/>
  <c r="D15" i="42" s="1"/>
  <c r="F13" i="42"/>
  <c r="F12" i="42"/>
  <c r="D11" i="42"/>
  <c r="E11" i="42" s="1"/>
  <c r="F10" i="42"/>
  <c r="F9" i="42"/>
  <c r="F8" i="42"/>
  <c r="F7" i="42"/>
  <c r="F6" i="42"/>
  <c r="F5" i="42"/>
  <c r="F4" i="42"/>
  <c r="F3" i="42"/>
  <c r="F24" i="42" s="1"/>
  <c r="E24" i="42" s="1"/>
  <c r="F15" i="42" l="1"/>
  <c r="E15" i="42"/>
  <c r="E20" i="42"/>
  <c r="F20" i="42"/>
  <c r="F23" i="42"/>
  <c r="E23" i="42"/>
  <c r="F11"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troym</author>
    <author>Troy Mander</author>
  </authors>
  <commentList>
    <comment ref="A1" authorId="0" shapeId="0" xr:uid="{4915B354-22AA-48EC-A073-B7A41392BF22}">
      <text>
        <r>
          <rPr>
            <b/>
            <sz val="9"/>
            <color indexed="81"/>
            <rFont val="Tahoma"/>
            <family val="2"/>
          </rPr>
          <t xml:space="preserve">Consistent with Asset hierarchy </t>
        </r>
        <r>
          <rPr>
            <sz val="9"/>
            <color indexed="81"/>
            <rFont val="Tahoma"/>
            <family val="2"/>
          </rPr>
          <t xml:space="preserve">
</t>
        </r>
      </text>
    </comment>
    <comment ref="B1" authorId="0" shapeId="0" xr:uid="{C285E79F-210C-4696-83A0-45A1A0858353}">
      <text>
        <r>
          <rPr>
            <b/>
            <sz val="9"/>
            <color indexed="81"/>
            <rFont val="Tahoma"/>
            <family val="2"/>
          </rPr>
          <t xml:space="preserve">A general service statement reflecting the desired level of service to the customer. Sources: Strategic Plan, Council Directive.  See examples in the catalogue </t>
        </r>
      </text>
    </comment>
    <comment ref="C1" authorId="0" shapeId="0" xr:uid="{8FD08791-C514-4391-A423-5F4DCB3B1FBB}">
      <text>
        <r>
          <rPr>
            <b/>
            <sz val="9"/>
            <color indexed="81"/>
            <rFont val="Tahoma"/>
            <family val="2"/>
          </rPr>
          <t>General service statements on what the customer expects to receive from the service. See examples in the catalogue.</t>
        </r>
        <r>
          <rPr>
            <sz val="9"/>
            <color indexed="81"/>
            <rFont val="Tahoma"/>
            <family val="2"/>
          </rPr>
          <t xml:space="preserve">
</t>
        </r>
      </text>
    </comment>
    <comment ref="D1" authorId="0" shapeId="0" xr:uid="{386D4C93-FD7A-4CC9-929A-C02DD6A44FE8}">
      <text>
        <r>
          <rPr>
            <b/>
            <sz val="9"/>
            <color indexed="81"/>
            <rFont val="Tahoma"/>
            <family val="2"/>
          </rPr>
          <t>Should be consistent with asset hierarchy</t>
        </r>
      </text>
    </comment>
    <comment ref="E1" authorId="0" shapeId="0" xr:uid="{3B443A07-E97B-4D76-BF0D-52CCA41B430A}">
      <text>
        <r>
          <rPr>
            <b/>
            <sz val="9"/>
            <color indexed="81"/>
            <rFont val="Tahoma"/>
            <family val="2"/>
          </rPr>
          <t>Should be consistent with asset hierarchy</t>
        </r>
        <r>
          <rPr>
            <sz val="9"/>
            <color indexed="81"/>
            <rFont val="Tahoma"/>
            <family val="2"/>
          </rPr>
          <t xml:space="preserve">
</t>
        </r>
      </text>
    </comment>
    <comment ref="F1" authorId="1" shapeId="0" xr:uid="{2CAC062D-9E32-40D4-8349-B6D689143C95}">
      <text>
        <r>
          <rPr>
            <b/>
            <sz val="9"/>
            <color indexed="81"/>
            <rFont val="Tahoma"/>
            <family val="2"/>
          </rPr>
          <t>Refer to Condition Rating and General Performance Rating sheets for ratings and recommended targets.</t>
        </r>
        <r>
          <rPr>
            <sz val="9"/>
            <color indexed="81"/>
            <rFont val="Tahoma"/>
            <family val="2"/>
          </rPr>
          <t xml:space="preserve">
</t>
        </r>
      </text>
    </comment>
    <comment ref="G2" authorId="1" shapeId="0" xr:uid="{E38C82E6-4975-4313-9D05-80C88924E894}">
      <text>
        <r>
          <rPr>
            <b/>
            <sz val="9"/>
            <color indexed="81"/>
            <rFont val="Tahoma"/>
            <family val="2"/>
          </rPr>
          <t>The averaged level of service for the asset class.</t>
        </r>
        <r>
          <rPr>
            <sz val="9"/>
            <color indexed="81"/>
            <rFont val="Tahoma"/>
            <family val="2"/>
          </rPr>
          <t xml:space="preserve">
</t>
        </r>
      </text>
    </comment>
    <comment ref="H2" authorId="1" shapeId="0" xr:uid="{D5643DE0-32FA-41A1-A74C-16C36C4AF32F}">
      <text>
        <r>
          <rPr>
            <b/>
            <sz val="9"/>
            <color indexed="81"/>
            <rFont val="Tahoma"/>
            <family val="2"/>
          </rPr>
          <t>Breakdown of the assets per the ratings and ranges on the Condition Rating and General Performance Rating sheets.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troym</author>
    <author>Troy Mander</author>
  </authors>
  <commentList>
    <comment ref="A1" authorId="0" shapeId="0" xr:uid="{C5835241-4C00-4156-97E4-4735DDA6C7C1}">
      <text>
        <r>
          <rPr>
            <b/>
            <sz val="9"/>
            <color indexed="81"/>
            <rFont val="Tahoma"/>
            <family val="2"/>
          </rPr>
          <t xml:space="preserve">Consistent with Asset hierarchy </t>
        </r>
        <r>
          <rPr>
            <sz val="9"/>
            <color indexed="81"/>
            <rFont val="Tahoma"/>
            <family val="2"/>
          </rPr>
          <t xml:space="preserve">
</t>
        </r>
      </text>
    </comment>
    <comment ref="B1" authorId="0" shapeId="0" xr:uid="{DF7470C7-342D-445F-83FE-20469DCC4271}">
      <text>
        <r>
          <rPr>
            <b/>
            <sz val="9"/>
            <color indexed="81"/>
            <rFont val="Tahoma"/>
            <family val="2"/>
          </rPr>
          <t xml:space="preserve">A general service statement reflecting the desired level of service to the customer. Sources: Strategic Plan, Council Directive.  See examples in the catalogue </t>
        </r>
      </text>
    </comment>
    <comment ref="C1" authorId="0" shapeId="0" xr:uid="{9F09A36B-16D3-4BB1-8ED9-13DD705B1BE1}">
      <text>
        <r>
          <rPr>
            <b/>
            <sz val="9"/>
            <color indexed="81"/>
            <rFont val="Tahoma"/>
            <family val="2"/>
          </rPr>
          <t>General service statements on what the customer expects to receive from the service. See examples in the catalogue.</t>
        </r>
        <r>
          <rPr>
            <sz val="9"/>
            <color indexed="81"/>
            <rFont val="Tahoma"/>
            <family val="2"/>
          </rPr>
          <t xml:space="preserve">
</t>
        </r>
      </text>
    </comment>
    <comment ref="D1" authorId="0" shapeId="0" xr:uid="{928FCCA5-B105-4CD1-9A43-4A9ED8867E15}">
      <text>
        <r>
          <rPr>
            <b/>
            <sz val="9"/>
            <color indexed="81"/>
            <rFont val="Tahoma"/>
            <family val="2"/>
          </rPr>
          <t>Should be consistent with asset hierarchy</t>
        </r>
        <r>
          <rPr>
            <sz val="9"/>
            <color indexed="81"/>
            <rFont val="Tahoma"/>
            <family val="2"/>
          </rPr>
          <t xml:space="preserve">
</t>
        </r>
      </text>
    </comment>
    <comment ref="E1" authorId="0" shapeId="0" xr:uid="{30905F6E-ED96-4CE1-BD87-0D7E3E5DB471}">
      <text>
        <r>
          <rPr>
            <b/>
            <sz val="9"/>
            <color indexed="81"/>
            <rFont val="Tahoma"/>
            <family val="2"/>
          </rPr>
          <t>Should be consistent with asset hierarchy</t>
        </r>
        <r>
          <rPr>
            <sz val="9"/>
            <color indexed="81"/>
            <rFont val="Tahoma"/>
            <family val="2"/>
          </rPr>
          <t xml:space="preserve">
</t>
        </r>
      </text>
    </comment>
    <comment ref="F1" authorId="1" shapeId="0" xr:uid="{AF223FBF-2D16-4FBC-852B-A86F1F9F82E4}">
      <text>
        <r>
          <rPr>
            <b/>
            <sz val="9"/>
            <color indexed="81"/>
            <rFont val="Tahoma"/>
            <family val="2"/>
          </rPr>
          <t>Refer to Condition Rating and General Performance Rating sheets for ratings and recommended targets.</t>
        </r>
        <r>
          <rPr>
            <sz val="9"/>
            <color indexed="81"/>
            <rFont val="Tahoma"/>
            <family val="2"/>
          </rPr>
          <t xml:space="preserve">
</t>
        </r>
      </text>
    </comment>
    <comment ref="G2" authorId="1" shapeId="0" xr:uid="{24D47C57-6CC2-463A-BCF5-3A0EECF53C08}">
      <text>
        <r>
          <rPr>
            <b/>
            <sz val="9"/>
            <color indexed="81"/>
            <rFont val="Tahoma"/>
            <family val="2"/>
          </rPr>
          <t>The averaged level of service for the asset class.</t>
        </r>
        <r>
          <rPr>
            <sz val="9"/>
            <color indexed="81"/>
            <rFont val="Tahoma"/>
            <family val="2"/>
          </rPr>
          <t xml:space="preserve">
</t>
        </r>
      </text>
    </comment>
    <comment ref="H2" authorId="1" shapeId="0" xr:uid="{424E84ED-7733-44D9-A053-ACE873D99B6F}">
      <text>
        <r>
          <rPr>
            <b/>
            <sz val="9"/>
            <color indexed="81"/>
            <rFont val="Tahoma"/>
            <family val="2"/>
          </rPr>
          <t>Breakdown of the assets per the ratings and ranges on the Condition Rating and General Performance Rating sheets.</t>
        </r>
      </text>
    </comment>
  </commentList>
</comments>
</file>

<file path=xl/sharedStrings.xml><?xml version="1.0" encoding="utf-8"?>
<sst xmlns="http://schemas.openxmlformats.org/spreadsheetml/2006/main" count="652" uniqueCount="354">
  <si>
    <t>Asset Types</t>
  </si>
  <si>
    <t>Notes for Determining Asset Levels of Service</t>
  </si>
  <si>
    <t>Additional Notes</t>
  </si>
  <si>
    <t>Likelihood of Failure
Very Unlikely 
(Estimated beyond 20 yrs. or &gt;10%)</t>
  </si>
  <si>
    <t>Likelihood of Failure
Unlikely
(Estimated in 11-20 yrs. or 10%-30%)</t>
  </si>
  <si>
    <t>Likelihood of Failure
Possible
(Estimated in 6-10 yrs. or 30%-60%)</t>
  </si>
  <si>
    <t>Likelihood of Failure
Likely
(Estimated in 1-5 yrs. or 60%-90%)</t>
  </si>
  <si>
    <t>Likelihood of Failure
Very Likely or Certain
(Estimated in less than 1 yr. or Now or &lt;90%)</t>
  </si>
  <si>
    <r>
      <t>A target</t>
    </r>
    <r>
      <rPr>
        <b/>
        <sz val="10"/>
        <color theme="1"/>
        <rFont val="Calibri"/>
        <family val="2"/>
        <scheme val="minor"/>
      </rPr>
      <t xml:space="preserve"> PACP = 3 (Fair) or ERUSL = 11 - 20 years </t>
    </r>
    <r>
      <rPr>
        <sz val="10"/>
        <color theme="1"/>
        <rFont val="Calibri"/>
        <family val="2"/>
        <scheme val="minor"/>
      </rPr>
      <t xml:space="preserve">is recommended for Trunk, Local Collection Sewers and Forcemains due to:
 - a significant to high importance to community services
 - a moderate to significant risk liability (health and safety, environment, financial cost, municipal reputation)
 -  to provide the opportunity to cost effectively reline the pipe before it becomes to dysfunctional to do so and needs to be replaced
 - the need for additional planning and financing of sewer pipes located in environmentally sensitive areas or extra deep locations
</t>
    </r>
  </si>
  <si>
    <r>
      <rPr>
        <b/>
        <sz val="10"/>
        <color theme="1"/>
        <rFont val="Calibri"/>
        <family val="2"/>
        <scheme val="minor"/>
      </rPr>
      <t xml:space="preserve">PACP = 1 or 2
</t>
    </r>
    <r>
      <rPr>
        <sz val="10"/>
        <color theme="1"/>
        <rFont val="Calibri"/>
        <family val="2"/>
        <scheme val="minor"/>
      </rPr>
      <t xml:space="preserve">
</t>
    </r>
    <r>
      <rPr>
        <b/>
        <sz val="10"/>
        <color theme="1"/>
        <rFont val="Calibri"/>
        <family val="2"/>
        <scheme val="minor"/>
      </rPr>
      <t xml:space="preserve">Very Good or Good
</t>
    </r>
    <r>
      <rPr>
        <sz val="10"/>
        <color theme="1"/>
        <rFont val="Calibri"/>
        <family val="2"/>
        <scheme val="minor"/>
      </rPr>
      <t xml:space="preserve">
Pipe segment has minor defects - pipe unlikely to fail for at least 20 years.</t>
    </r>
    <r>
      <rPr>
        <b/>
        <sz val="10"/>
        <color theme="1"/>
        <rFont val="Calibri"/>
        <family val="2"/>
        <scheme val="minor"/>
      </rPr>
      <t xml:space="preserve">
OR</t>
    </r>
    <r>
      <rPr>
        <sz val="10"/>
        <color theme="1"/>
        <rFont val="Calibri"/>
        <family val="2"/>
        <scheme val="minor"/>
      </rPr>
      <t xml:space="preserve">
</t>
    </r>
    <r>
      <rPr>
        <b/>
        <i/>
        <sz val="10"/>
        <color theme="1"/>
        <rFont val="Calibri"/>
        <family val="2"/>
        <scheme val="minor"/>
      </rPr>
      <t>ERUSL&gt;20 years</t>
    </r>
    <r>
      <rPr>
        <i/>
        <sz val="10"/>
        <color theme="1"/>
        <rFont val="Calibri"/>
        <family val="2"/>
        <scheme val="minor"/>
      </rPr>
      <t xml:space="preserve">
(When estimating pipe condition based on age and material)</t>
    </r>
  </si>
  <si>
    <r>
      <rPr>
        <b/>
        <sz val="10"/>
        <color theme="1"/>
        <rFont val="Calibri"/>
        <family val="2"/>
        <scheme val="minor"/>
      </rPr>
      <t>PACP = 3 
Fair</t>
    </r>
    <r>
      <rPr>
        <sz val="10"/>
        <color theme="1"/>
        <rFont val="Calibri"/>
        <family val="2"/>
        <scheme val="minor"/>
      </rPr>
      <t xml:space="preserve">
Pipe segment has moderate defects - deterioration may continue, at a ten to twenty year timeframe.
</t>
    </r>
    <r>
      <rPr>
        <b/>
        <sz val="10"/>
        <color theme="1"/>
        <rFont val="Calibri"/>
        <family val="2"/>
        <scheme val="minor"/>
      </rPr>
      <t>OR</t>
    </r>
    <r>
      <rPr>
        <sz val="10"/>
        <color theme="1"/>
        <rFont val="Calibri"/>
        <family val="2"/>
        <scheme val="minor"/>
      </rPr>
      <t xml:space="preserve">
</t>
    </r>
    <r>
      <rPr>
        <b/>
        <i/>
        <sz val="10"/>
        <color theme="1"/>
        <rFont val="Calibri"/>
        <family val="2"/>
        <scheme val="minor"/>
      </rPr>
      <t>ERUSL is 11-20 years</t>
    </r>
    <r>
      <rPr>
        <i/>
        <sz val="10"/>
        <color theme="1"/>
        <rFont val="Calibri"/>
        <family val="2"/>
        <scheme val="minor"/>
      </rPr>
      <t xml:space="preserve">
(When estimating pipe condition based on age and material)
</t>
    </r>
    <r>
      <rPr>
        <sz val="10"/>
        <color theme="1"/>
        <rFont val="Calibri"/>
        <family val="2"/>
        <scheme val="minor"/>
      </rPr>
      <t xml:space="preserve">
</t>
    </r>
    <r>
      <rPr>
        <b/>
        <sz val="10"/>
        <color theme="1"/>
        <rFont val="Calibri"/>
        <family val="2"/>
        <scheme val="minor"/>
      </rPr>
      <t xml:space="preserve">Spot repair zone.  </t>
    </r>
    <r>
      <rPr>
        <sz val="10"/>
        <color theme="1"/>
        <rFont val="Calibri"/>
        <family val="2"/>
        <scheme val="minor"/>
      </rPr>
      <t>Use of internal spot repairs or possibly some section relining to extend useful service life (subject to CCTV assessment).</t>
    </r>
  </si>
  <si>
    <r>
      <rPr>
        <b/>
        <sz val="10"/>
        <color theme="1"/>
        <rFont val="Calibri"/>
        <family val="2"/>
        <scheme val="minor"/>
      </rPr>
      <t>PACP = 4
Poor</t>
    </r>
    <r>
      <rPr>
        <sz val="10"/>
        <color theme="1"/>
        <rFont val="Calibri"/>
        <family val="2"/>
        <scheme val="minor"/>
      </rPr>
      <t xml:space="preserve">
Pipe segment has severe defects - risk of failure within the next five to ten years
</t>
    </r>
    <r>
      <rPr>
        <b/>
        <sz val="10"/>
        <color theme="1"/>
        <rFont val="Calibri"/>
        <family val="2"/>
        <scheme val="minor"/>
      </rPr>
      <t>OR</t>
    </r>
    <r>
      <rPr>
        <sz val="10"/>
        <color theme="1"/>
        <rFont val="Calibri"/>
        <family val="2"/>
        <scheme val="minor"/>
      </rPr>
      <t xml:space="preserve">
</t>
    </r>
    <r>
      <rPr>
        <b/>
        <i/>
        <sz val="10"/>
        <color theme="1"/>
        <rFont val="Calibri"/>
        <family val="2"/>
        <scheme val="minor"/>
      </rPr>
      <t>ERUSL 6-10 years</t>
    </r>
    <r>
      <rPr>
        <i/>
        <sz val="10"/>
        <color theme="1"/>
        <rFont val="Calibri"/>
        <family val="2"/>
        <scheme val="minor"/>
      </rPr>
      <t xml:space="preserve">
(When estimating pipe condition based on age and material)
</t>
    </r>
    <r>
      <rPr>
        <sz val="10"/>
        <color theme="1"/>
        <rFont val="Calibri"/>
        <family val="2"/>
        <scheme val="minor"/>
      </rPr>
      <t xml:space="preserve">
</t>
    </r>
    <r>
      <rPr>
        <b/>
        <sz val="10"/>
        <color theme="1"/>
        <rFont val="Calibri"/>
        <family val="2"/>
        <scheme val="minor"/>
      </rPr>
      <t>Pipe relining zone.</t>
    </r>
    <r>
      <rPr>
        <sz val="10"/>
        <color theme="1"/>
        <rFont val="Calibri"/>
        <family val="2"/>
        <scheme val="minor"/>
      </rPr>
      <t xml:space="preserve">  Pipe relining is usually a viable option to restore the pipe to a Good or Very Good condition (subject to CCTV assessment).</t>
    </r>
  </si>
  <si>
    <r>
      <rPr>
        <b/>
        <sz val="10"/>
        <color theme="1"/>
        <rFont val="Calibri"/>
        <family val="2"/>
        <scheme val="minor"/>
      </rPr>
      <t>PACP = 5 
Very Poor</t>
    </r>
    <r>
      <rPr>
        <sz val="10"/>
        <color theme="1"/>
        <rFont val="Calibri"/>
        <family val="2"/>
        <scheme val="minor"/>
      </rPr>
      <t xml:space="preserve">
Pipe segment has failed or </t>
    </r>
    <r>
      <rPr>
        <b/>
        <u/>
        <sz val="10"/>
        <color theme="1"/>
        <rFont val="Calibri"/>
        <family val="2"/>
        <scheme val="minor"/>
      </rPr>
      <t>will likely fail within the next five years</t>
    </r>
    <r>
      <rPr>
        <sz val="10"/>
        <color theme="1"/>
        <rFont val="Calibri"/>
        <family val="2"/>
        <scheme val="minor"/>
      </rPr>
      <t xml:space="preserve"> - requires
immediate attention. </t>
    </r>
    <r>
      <rPr>
        <b/>
        <sz val="10"/>
        <color theme="1"/>
        <rFont val="Calibri"/>
        <family val="2"/>
        <scheme val="minor"/>
      </rPr>
      <t xml:space="preserve">
</t>
    </r>
    <r>
      <rPr>
        <b/>
        <i/>
        <sz val="10"/>
        <color theme="1"/>
        <rFont val="Calibri"/>
        <family val="2"/>
        <scheme val="minor"/>
      </rPr>
      <t>OR</t>
    </r>
    <r>
      <rPr>
        <i/>
        <sz val="10"/>
        <color theme="1"/>
        <rFont val="Calibri"/>
        <family val="2"/>
        <scheme val="minor"/>
      </rPr>
      <t xml:space="preserve">
</t>
    </r>
    <r>
      <rPr>
        <b/>
        <i/>
        <sz val="10"/>
        <color theme="1"/>
        <rFont val="Calibri"/>
        <family val="2"/>
        <scheme val="minor"/>
      </rPr>
      <t xml:space="preserve">ERUSL is 1-5 years
</t>
    </r>
    <r>
      <rPr>
        <i/>
        <sz val="10"/>
        <color theme="1"/>
        <rFont val="Calibri"/>
        <family val="2"/>
        <scheme val="minor"/>
      </rPr>
      <t xml:space="preserve">(When estimating pipe condition based on age and material)
</t>
    </r>
    <r>
      <rPr>
        <sz val="10"/>
        <color theme="1"/>
        <rFont val="Calibri"/>
        <family val="2"/>
        <scheme val="minor"/>
      </rPr>
      <t xml:space="preserve">
</t>
    </r>
    <r>
      <rPr>
        <b/>
        <sz val="10"/>
        <color theme="1"/>
        <rFont val="Calibri"/>
        <family val="2"/>
        <scheme val="minor"/>
      </rPr>
      <t>Pipe replacement zone.</t>
    </r>
    <r>
      <rPr>
        <sz val="10"/>
        <color theme="1"/>
        <rFont val="Calibri"/>
        <family val="2"/>
        <scheme val="minor"/>
      </rPr>
      <t xml:space="preserve"> Pipe relining may not be a viable option if the pipe is out of round or partially collapsed (subject to CCTV assessment). </t>
    </r>
  </si>
  <si>
    <r>
      <rPr>
        <b/>
        <sz val="10"/>
        <rFont val="Calibri"/>
        <family val="2"/>
        <scheme val="minor"/>
      </rPr>
      <t>PACP = 5
Failed</t>
    </r>
    <r>
      <rPr>
        <sz val="10"/>
        <rFont val="Calibri"/>
        <family val="2"/>
        <scheme val="minor"/>
      </rPr>
      <t xml:space="preserve">
Pipe segment </t>
    </r>
    <r>
      <rPr>
        <b/>
        <u/>
        <sz val="10"/>
        <rFont val="Calibri"/>
        <family val="2"/>
        <scheme val="minor"/>
      </rPr>
      <t>has failed</t>
    </r>
    <r>
      <rPr>
        <sz val="10"/>
        <rFont val="Calibri"/>
        <family val="2"/>
        <scheme val="minor"/>
      </rPr>
      <t xml:space="preserve"> or will likely fail within the next five years - requires
immediate attention. 
</t>
    </r>
    <r>
      <rPr>
        <b/>
        <i/>
        <sz val="10"/>
        <rFont val="Calibri"/>
        <family val="2"/>
        <scheme val="minor"/>
      </rPr>
      <t>OR</t>
    </r>
    <r>
      <rPr>
        <i/>
        <sz val="10"/>
        <rFont val="Calibri"/>
        <family val="2"/>
        <scheme val="minor"/>
      </rPr>
      <t xml:space="preserve">
</t>
    </r>
    <r>
      <rPr>
        <b/>
        <i/>
        <sz val="10"/>
        <rFont val="Calibri"/>
        <family val="2"/>
        <scheme val="minor"/>
      </rPr>
      <t>ERUSL &lt;1  year or beyond EURSL</t>
    </r>
    <r>
      <rPr>
        <i/>
        <sz val="10"/>
        <rFont val="Calibri"/>
        <family val="2"/>
        <scheme val="minor"/>
      </rPr>
      <t xml:space="preserve"> or failed
(When estimating pipe condition based on age and material)
</t>
    </r>
    <r>
      <rPr>
        <sz val="10"/>
        <rFont val="Calibri"/>
        <family val="2"/>
        <scheme val="minor"/>
      </rPr>
      <t xml:space="preserve">
</t>
    </r>
    <r>
      <rPr>
        <b/>
        <sz val="10"/>
        <rFont val="Calibri"/>
        <family val="2"/>
        <scheme val="minor"/>
      </rPr>
      <t>Pipe replacement zone.</t>
    </r>
    <r>
      <rPr>
        <sz val="10"/>
        <rFont val="Calibri"/>
        <family val="2"/>
        <scheme val="minor"/>
      </rPr>
      <t xml:space="preserve"> Pipe has failed/collapsed or in severe condition (subject to CCTV assessment).</t>
    </r>
  </si>
  <si>
    <t>When using asset age to estimate asset condition, consider maintaining a conservative estimate of the total useful service life until such time as condition assessments data becomes available. 
Note that ERUSL in absence of PACP information should be used to prioritize CCTV investigation to determine actual pipe conditions and determine future corrective actions. 
Source (except in italics) PACP (Pipeline Assessment Certification Program) - Measures, ranges and descriptions are sourced from the National Association of Sewer Service Companies (NASSCo).
PACP 5 recommendations on whether the pipe is likely to fail within 5 years or has failed made at the time of the inspection.</t>
  </si>
  <si>
    <t>Civil process assets such as:
 - Chambers, tanks
 - Hardened and natural channels and dry/wet ponds
 - Inlet/Outlet structures
 - Swales, ditches and other overland drainage assets</t>
  </si>
  <si>
    <r>
      <t xml:space="preserve">Targets, ranges and descriptions intended for assets with an estimated useful service life of at least </t>
    </r>
    <r>
      <rPr>
        <u/>
        <sz val="10"/>
        <color theme="1"/>
        <rFont val="Calibri"/>
        <family val="2"/>
        <scheme val="minor"/>
      </rPr>
      <t>20 years</t>
    </r>
    <r>
      <rPr>
        <sz val="10"/>
        <color theme="1"/>
        <rFont val="Calibri"/>
        <family val="2"/>
        <scheme val="minor"/>
      </rPr>
      <t xml:space="preserve">.
A target of </t>
    </r>
    <r>
      <rPr>
        <b/>
        <sz val="10"/>
        <color theme="1"/>
        <rFont val="Calibri"/>
        <family val="2"/>
        <scheme val="minor"/>
      </rPr>
      <t>"Good"</t>
    </r>
    <r>
      <rPr>
        <sz val="10"/>
        <color theme="1"/>
        <rFont val="Calibri"/>
        <family val="2"/>
        <scheme val="minor"/>
      </rPr>
      <t xml:space="preserve"> or </t>
    </r>
    <r>
      <rPr>
        <b/>
        <sz val="10"/>
        <color theme="1"/>
        <rFont val="Calibri"/>
        <family val="2"/>
        <scheme val="minor"/>
      </rPr>
      <t xml:space="preserve">ERUSL = 11-20 years </t>
    </r>
    <r>
      <rPr>
        <sz val="10"/>
        <color theme="1"/>
        <rFont val="Calibri"/>
        <family val="2"/>
        <scheme val="minor"/>
      </rPr>
      <t xml:space="preserve">(when estimating condition based on age) is recommended for the assets/asset systems due to a variety of factors:
 -  a significant to high importance to community services
 - a significant risk liability (health and safety, environment, financial cost, municipal reputation)
 - the potential complexities and additional time necessary to plan and design the replacement or rehabilitation of the assets/asset systems (say &gt;5 years)
 -   the potentially significant financial value of the assets/asset systems requiring extra time to accumulate necessary financing for possible full replacement or reconstruction (say &gt;5 years)
 - some assets can benefit from rehabilitation strategies to extend asset life and defer reconstruction/replacement costs before the assets become too worn or dysfunctional to make such strategies feasible
 - the assets/assets systems may be expensive to operate and need to be efficient to minimize costs
A target of </t>
    </r>
    <r>
      <rPr>
        <b/>
        <sz val="10"/>
        <color theme="1"/>
        <rFont val="Calibri"/>
        <family val="2"/>
        <scheme val="minor"/>
      </rPr>
      <t>"Fair"</t>
    </r>
    <r>
      <rPr>
        <sz val="10"/>
        <color theme="1"/>
        <rFont val="Calibri"/>
        <family val="2"/>
        <scheme val="minor"/>
      </rPr>
      <t xml:space="preserve"> or </t>
    </r>
    <r>
      <rPr>
        <b/>
        <sz val="10"/>
        <color theme="1"/>
        <rFont val="Calibri"/>
        <family val="2"/>
        <scheme val="minor"/>
      </rPr>
      <t>ERUSL = 6-10 years</t>
    </r>
    <r>
      <rPr>
        <sz val="10"/>
        <color theme="1"/>
        <rFont val="Calibri"/>
        <family val="2"/>
        <scheme val="minor"/>
      </rPr>
      <t xml:space="preserve"> (when estimating condition based on age) may be considered  due to a variety of factors:
 - a moderate or low importance to service delivery
 - a moderate or low risk liability  (health and safety, environment, financial cost, municipal reputation)
 - there is little complexity or uniqueness to the assets/asset systems thus requiring less planning and design time (&lt; 5 years)
 - a moderate or low value to replace, reconstruct or rehabilitate the assets/asset systems thus requiring a shorter time to accumulate necessary financing (say &lt; 5 years)
 -  proactive rehabilitation strategies are generally not cost-effective or non-existent and the assets/asset systems are better suited to a straightforward change-out or replacement.
 - Operating costs are relatively low</t>
    </r>
  </si>
  <si>
    <r>
      <t xml:space="preserve">The assets are rated </t>
    </r>
    <r>
      <rPr>
        <b/>
        <sz val="10"/>
        <color theme="1"/>
        <rFont val="Calibri"/>
        <family val="2"/>
        <scheme val="minor"/>
      </rPr>
      <t xml:space="preserve">'Very Good'.
</t>
    </r>
    <r>
      <rPr>
        <sz val="10"/>
        <color theme="1"/>
        <rFont val="Calibri"/>
        <family val="2"/>
        <scheme val="minor"/>
      </rPr>
      <t xml:space="preserve">
 - Fit for the future.
 - Well maintained, in good condition, new or recently rehabilitated.
</t>
    </r>
    <r>
      <rPr>
        <i/>
        <sz val="10"/>
        <color theme="1"/>
        <rFont val="Calibri"/>
        <family val="2"/>
        <scheme val="minor"/>
      </rPr>
      <t xml:space="preserve"> - Minor defects and/or wear
</t>
    </r>
    <r>
      <rPr>
        <b/>
        <i/>
        <sz val="10"/>
        <color theme="1"/>
        <rFont val="Calibri"/>
        <family val="2"/>
        <scheme val="minor"/>
      </rPr>
      <t xml:space="preserve">
AND/OR
</t>
    </r>
    <r>
      <rPr>
        <i/>
        <sz val="10"/>
        <color theme="1"/>
        <rFont val="Calibri"/>
        <family val="2"/>
        <scheme val="minor"/>
      </rPr>
      <t xml:space="preserve">
</t>
    </r>
    <r>
      <rPr>
        <b/>
        <i/>
        <sz val="10"/>
        <color theme="1"/>
        <rFont val="Calibri"/>
        <family val="2"/>
        <scheme val="minor"/>
      </rPr>
      <t>ERUSL&gt;20 years</t>
    </r>
    <r>
      <rPr>
        <i/>
        <sz val="10"/>
        <color theme="1"/>
        <rFont val="Calibri"/>
        <family val="2"/>
        <scheme val="minor"/>
      </rPr>
      <t xml:space="preserve">
(When estimating condition based on age </t>
    </r>
    <r>
      <rPr>
        <i/>
        <u/>
        <sz val="10"/>
        <color theme="1"/>
        <rFont val="Calibri"/>
        <family val="2"/>
        <scheme val="minor"/>
      </rPr>
      <t>or</t>
    </r>
    <r>
      <rPr>
        <i/>
        <sz val="10"/>
        <color theme="1"/>
        <rFont val="Calibri"/>
        <family val="2"/>
        <scheme val="minor"/>
      </rPr>
      <t xml:space="preserve"> according to condition assessment information)</t>
    </r>
  </si>
  <si>
    <r>
      <t xml:space="preserve">The assets are rated </t>
    </r>
    <r>
      <rPr>
        <b/>
        <sz val="10"/>
        <color theme="1"/>
        <rFont val="Calibri"/>
        <family val="2"/>
        <scheme val="minor"/>
      </rPr>
      <t>'Good'.</t>
    </r>
    <r>
      <rPr>
        <sz val="10"/>
        <color theme="1"/>
        <rFont val="Calibri"/>
        <family val="2"/>
        <scheme val="minor"/>
      </rPr>
      <t xml:space="preserve">
 - Adequate for now. 
</t>
    </r>
    <r>
      <rPr>
        <i/>
        <sz val="10"/>
        <color theme="1"/>
        <rFont val="Calibri"/>
        <family val="2"/>
        <scheme val="minor"/>
      </rPr>
      <t xml:space="preserve"> - Modest defects and/or wear.
</t>
    </r>
    <r>
      <rPr>
        <b/>
        <i/>
        <sz val="10"/>
        <color theme="1"/>
        <rFont val="Calibri"/>
        <family val="2"/>
        <scheme val="minor"/>
      </rPr>
      <t>AND/OR</t>
    </r>
    <r>
      <rPr>
        <b/>
        <sz val="10"/>
        <color theme="1"/>
        <rFont val="Calibri"/>
        <family val="2"/>
        <scheme val="minor"/>
      </rPr>
      <t xml:space="preserve">
</t>
    </r>
    <r>
      <rPr>
        <sz val="10"/>
        <color theme="1"/>
        <rFont val="Calibri"/>
        <family val="2"/>
        <scheme val="minor"/>
      </rPr>
      <t xml:space="preserve">
</t>
    </r>
    <r>
      <rPr>
        <b/>
        <i/>
        <sz val="10"/>
        <color theme="1"/>
        <rFont val="Calibri"/>
        <family val="2"/>
        <scheme val="minor"/>
      </rPr>
      <t>ERUSL = 11-20 years</t>
    </r>
    <r>
      <rPr>
        <i/>
        <sz val="10"/>
        <color theme="1"/>
        <rFont val="Calibri"/>
        <family val="2"/>
        <scheme val="minor"/>
      </rPr>
      <t xml:space="preserve">
(When estimating condition based on age </t>
    </r>
    <r>
      <rPr>
        <i/>
        <u/>
        <sz val="10"/>
        <color theme="1"/>
        <rFont val="Calibri"/>
        <family val="2"/>
        <scheme val="minor"/>
      </rPr>
      <t>or</t>
    </r>
    <r>
      <rPr>
        <i/>
        <sz val="10"/>
        <color theme="1"/>
        <rFont val="Calibri"/>
        <family val="2"/>
        <scheme val="minor"/>
      </rPr>
      <t xml:space="preserve"> according to condition assessment information)</t>
    </r>
  </si>
  <si>
    <r>
      <t xml:space="preserve">The assets are rated </t>
    </r>
    <r>
      <rPr>
        <b/>
        <sz val="10"/>
        <color theme="1"/>
        <rFont val="Calibri"/>
        <family val="2"/>
        <scheme val="minor"/>
      </rPr>
      <t>'Fair'.</t>
    </r>
    <r>
      <rPr>
        <sz val="10"/>
        <color theme="1"/>
        <rFont val="Calibri"/>
        <family val="2"/>
        <scheme val="minor"/>
      </rPr>
      <t xml:space="preserve">
 - Shows signs of deterioration and some elements exhibit deficiencies.
 - May require attention.
</t>
    </r>
    <r>
      <rPr>
        <i/>
        <sz val="10"/>
        <color theme="1"/>
        <rFont val="Calibri"/>
        <family val="2"/>
        <scheme val="minor"/>
      </rPr>
      <t xml:space="preserve"> - Moderate defects and/or wear
</t>
    </r>
    <r>
      <rPr>
        <b/>
        <sz val="10"/>
        <color theme="1"/>
        <rFont val="Calibri"/>
        <family val="2"/>
        <scheme val="minor"/>
      </rPr>
      <t xml:space="preserve">
</t>
    </r>
    <r>
      <rPr>
        <b/>
        <i/>
        <sz val="10"/>
        <color theme="1"/>
        <rFont val="Calibri"/>
        <family val="2"/>
        <scheme val="minor"/>
      </rPr>
      <t xml:space="preserve">AND/OR
</t>
    </r>
    <r>
      <rPr>
        <i/>
        <sz val="10"/>
        <color theme="1"/>
        <rFont val="Calibri"/>
        <family val="2"/>
        <scheme val="minor"/>
      </rPr>
      <t xml:space="preserve">
</t>
    </r>
    <r>
      <rPr>
        <b/>
        <i/>
        <sz val="10"/>
        <color theme="1"/>
        <rFont val="Calibri"/>
        <family val="2"/>
        <scheme val="minor"/>
      </rPr>
      <t>ERUSL= 6-10 years</t>
    </r>
    <r>
      <rPr>
        <i/>
        <sz val="10"/>
        <color theme="1"/>
        <rFont val="Calibri"/>
        <family val="2"/>
        <scheme val="minor"/>
      </rPr>
      <t xml:space="preserve">
(When estimating condition based on age </t>
    </r>
    <r>
      <rPr>
        <i/>
        <u/>
        <sz val="10"/>
        <color theme="1"/>
        <rFont val="Calibri"/>
        <family val="2"/>
        <scheme val="minor"/>
      </rPr>
      <t>or</t>
    </r>
    <r>
      <rPr>
        <i/>
        <sz val="10"/>
        <color theme="1"/>
        <rFont val="Calibri"/>
        <family val="2"/>
        <scheme val="minor"/>
      </rPr>
      <t xml:space="preserve"> according to condition assessment information)</t>
    </r>
  </si>
  <si>
    <r>
      <t xml:space="preserve">The assets are rated </t>
    </r>
    <r>
      <rPr>
        <b/>
        <sz val="10"/>
        <color theme="1"/>
        <rFont val="Calibri"/>
        <family val="2"/>
        <scheme val="minor"/>
      </rPr>
      <t xml:space="preserve">'Poor'.
</t>
    </r>
    <r>
      <rPr>
        <sz val="10"/>
        <color theme="1"/>
        <rFont val="Calibri"/>
        <family val="2"/>
        <scheme val="minor"/>
      </rPr>
      <t xml:space="preserve">
 - An increasing potential for asset conditions to affect the services it (or they) provides.
 - Approaching the end of service life.
 - The condition is below the standard and a large portion of the system </t>
    </r>
    <r>
      <rPr>
        <i/>
        <sz val="10"/>
        <color theme="1"/>
        <rFont val="Calibri"/>
        <family val="2"/>
        <scheme val="minor"/>
      </rPr>
      <t>(or asset)</t>
    </r>
    <r>
      <rPr>
        <sz val="10"/>
        <color theme="1"/>
        <rFont val="Calibri"/>
        <family val="2"/>
        <scheme val="minor"/>
      </rPr>
      <t xml:space="preserve"> exhibits significant deterioration.
</t>
    </r>
    <r>
      <rPr>
        <i/>
        <sz val="10"/>
        <color theme="1"/>
        <rFont val="Calibri"/>
        <family val="2"/>
        <scheme val="minor"/>
      </rPr>
      <t xml:space="preserve"> - Significant defects and/or wear.
</t>
    </r>
    <r>
      <rPr>
        <b/>
        <sz val="10"/>
        <color theme="1"/>
        <rFont val="Calibri"/>
        <family val="2"/>
        <scheme val="minor"/>
      </rPr>
      <t xml:space="preserve">
</t>
    </r>
    <r>
      <rPr>
        <b/>
        <i/>
        <sz val="10"/>
        <color theme="1"/>
        <rFont val="Calibri"/>
        <family val="2"/>
        <scheme val="minor"/>
      </rPr>
      <t xml:space="preserve">AND/OR
</t>
    </r>
    <r>
      <rPr>
        <i/>
        <sz val="10"/>
        <color theme="1"/>
        <rFont val="Calibri"/>
        <family val="2"/>
        <scheme val="minor"/>
      </rPr>
      <t xml:space="preserve">
</t>
    </r>
    <r>
      <rPr>
        <b/>
        <i/>
        <sz val="10"/>
        <color theme="1"/>
        <rFont val="Calibri"/>
        <family val="2"/>
        <scheme val="minor"/>
      </rPr>
      <t>ERUSL is 1-5 years</t>
    </r>
    <r>
      <rPr>
        <i/>
        <sz val="10"/>
        <color theme="1"/>
        <rFont val="Calibri"/>
        <family val="2"/>
        <scheme val="minor"/>
      </rPr>
      <t xml:space="preserve">
(When estimating condition based on age </t>
    </r>
    <r>
      <rPr>
        <i/>
        <u/>
        <sz val="10"/>
        <color theme="1"/>
        <rFont val="Calibri"/>
        <family val="2"/>
        <scheme val="minor"/>
      </rPr>
      <t>or</t>
    </r>
    <r>
      <rPr>
        <i/>
        <sz val="10"/>
        <color theme="1"/>
        <rFont val="Calibri"/>
        <family val="2"/>
        <scheme val="minor"/>
      </rPr>
      <t xml:space="preserve"> according to condition assessment information)</t>
    </r>
  </si>
  <si>
    <r>
      <t xml:space="preserve">The assets are rated </t>
    </r>
    <r>
      <rPr>
        <b/>
        <sz val="10"/>
        <rFont val="Calibri"/>
        <family val="2"/>
        <scheme val="minor"/>
      </rPr>
      <t>'Very Poor'.</t>
    </r>
    <r>
      <rPr>
        <sz val="10"/>
        <rFont val="Calibri"/>
        <family val="2"/>
        <scheme val="minor"/>
      </rPr>
      <t xml:space="preserve">
 - Unfit for sustained service. 
 - Near or beyond its expected service life and shows widespread signs of advanced deterioration. 
 - The asset or some assets may be unusable.
</t>
    </r>
    <r>
      <rPr>
        <i/>
        <sz val="10"/>
        <rFont val="Calibri"/>
        <family val="2"/>
        <scheme val="minor"/>
      </rPr>
      <t xml:space="preserve"> - Severe defects and/or wear 
</t>
    </r>
    <r>
      <rPr>
        <b/>
        <i/>
        <sz val="10"/>
        <rFont val="Calibri"/>
        <family val="2"/>
        <scheme val="minor"/>
      </rPr>
      <t xml:space="preserve">AND/OR
</t>
    </r>
    <r>
      <rPr>
        <i/>
        <sz val="10"/>
        <rFont val="Calibri"/>
        <family val="2"/>
        <scheme val="minor"/>
      </rPr>
      <t xml:space="preserve">
</t>
    </r>
    <r>
      <rPr>
        <b/>
        <i/>
        <sz val="10"/>
        <rFont val="Calibri"/>
        <family val="2"/>
        <scheme val="minor"/>
      </rPr>
      <t xml:space="preserve">ERUSL &lt;1  year or beyond EURSL </t>
    </r>
    <r>
      <rPr>
        <i/>
        <sz val="10"/>
        <rFont val="Calibri"/>
        <family val="2"/>
        <scheme val="minor"/>
      </rPr>
      <t>(When estimating condition based on age or according to condition assessment information)</t>
    </r>
  </si>
  <si>
    <r>
      <t xml:space="preserve">Where municipalities may not already have their own rating system for civil/structural assets this is an </t>
    </r>
    <r>
      <rPr>
        <u/>
        <sz val="10"/>
        <color theme="1"/>
        <rFont val="Calibri"/>
        <family val="2"/>
        <scheme val="minor"/>
      </rPr>
      <t>optional</t>
    </r>
    <r>
      <rPr>
        <sz val="10"/>
        <color theme="1"/>
        <rFont val="Calibri"/>
        <family val="2"/>
        <scheme val="minor"/>
      </rPr>
      <t xml:space="preserve"> rating system that can be used or modified.  To be used on assets with an estimated service life of at least 20 years.
Determine asset conditions using available data, including: 
 - Age and estimated remaining useful service life
 - Visual inspections
 - Condition assessments/testing of electrical and mechanical equipment
 - Maintenance history
When using asset age to estimate asset condition, consider maintaining a conservative estimate of the total useful service life until such time as condition assessments data becomes available. 
The evaluation descriptions (except in italics) are consistent with the "2019 Canadian Infrastructure Report Card".  The defect/wear descriptions (in italics) and ERUSLs are for additional information.
There is no requirement under O.Reg 588/17 for reporting these assets using this ALOS rating system; however, an ALOS rating and reporting system will be required to meet the future reporting requirements under O.Reg 588/17.</t>
    </r>
  </si>
  <si>
    <r>
      <t>Asset Performance Ratings and Corresponding Likelihood of Failure (All Assets)</t>
    </r>
    <r>
      <rPr>
        <b/>
        <vertAlign val="superscript"/>
        <sz val="12"/>
        <color theme="0"/>
        <rFont val="Calibri"/>
        <family val="2"/>
        <scheme val="minor"/>
      </rPr>
      <t>1, 2</t>
    </r>
  </si>
  <si>
    <t>LoF</t>
  </si>
  <si>
    <t>Very Unlikely
Current Likelihood of Failure &gt;10%</t>
  </si>
  <si>
    <t>Unlikely
Current Likelihood of Failure = 10%-30%</t>
  </si>
  <si>
    <t>Possible
Current Likelihood of Failure = 30%-60%</t>
  </si>
  <si>
    <t>Likely
Current Likelihood of Failure = 60%-90%</t>
  </si>
  <si>
    <t>Very Likely or Certain
Current Likelihood of Failure &lt;90%</t>
  </si>
  <si>
    <t>Perf.</t>
  </si>
  <si>
    <t>VERY GOOD</t>
  </si>
  <si>
    <t xml:space="preserve">GOOD </t>
  </si>
  <si>
    <t>FAIR</t>
  </si>
  <si>
    <t>POOR</t>
  </si>
  <si>
    <t>VERY POOR</t>
  </si>
  <si>
    <t>Operational Functionality</t>
  </si>
  <si>
    <t>Capacity to Meet Demands</t>
  </si>
  <si>
    <t xml:space="preserve"> - Capacity fully meets or exceeds current demands and minimum community service level requirements
 - No operational problems experienced.
 - No affects on community service levels or stakeholders</t>
  </si>
  <si>
    <t xml:space="preserve"> - Capacity is significantly and continuously below demands and/or minimum community service level requirements.
 - Operational problems are serious and ongoing.
 - There are noticeable and possibly significant affects to community service levels and/or stakeholders.</t>
  </si>
  <si>
    <t>Operational Resiliency</t>
  </si>
  <si>
    <t>Environmental Resiliency</t>
  </si>
  <si>
    <t>Notes: 1.</t>
  </si>
  <si>
    <t>"Likelihood of Failure" is estimated as a percentage based on current status of asset performance.</t>
  </si>
  <si>
    <t>2.</t>
  </si>
  <si>
    <t>When assessing Performance of an entire Asset Class, rate where the balance of the assets score (either under one rating or between several).</t>
  </si>
  <si>
    <t>3.</t>
  </si>
  <si>
    <t>"Standards" can include measures set through internal poli+A5:F11cy, be an industry guideline, health and safety standard, a design, material or appearance standard, be a factor or measure as part of an Asset Levels of Service, or be an Asset Level of Service itself.</t>
  </si>
  <si>
    <t>Notes on Performance Asset Levels of Service</t>
  </si>
  <si>
    <t>ALOS</t>
  </si>
  <si>
    <r>
      <t xml:space="preserve">A target of </t>
    </r>
    <r>
      <rPr>
        <b/>
        <sz val="11"/>
        <color theme="1"/>
        <rFont val="Calibri"/>
        <family val="2"/>
        <scheme val="minor"/>
      </rPr>
      <t>"Good"</t>
    </r>
    <r>
      <rPr>
        <sz val="11"/>
        <color theme="1"/>
        <rFont val="Calibri"/>
        <family val="2"/>
        <scheme val="minor"/>
      </rPr>
      <t xml:space="preserve"> for the Performance Asset Levels of Service is recommended due to:
 - high importance to services
 - level of risk liability
 - the desire to provide efficient and effective service delivery at minimum cost
 - the necessity to meet regulatory requirements and/or design standards
Where performance levels are assessed to be </t>
    </r>
    <r>
      <rPr>
        <b/>
        <sz val="11"/>
        <color theme="1"/>
        <rFont val="Calibri"/>
        <family val="2"/>
        <scheme val="minor"/>
      </rPr>
      <t>"Fair",</t>
    </r>
    <r>
      <rPr>
        <sz val="11"/>
        <color theme="1"/>
        <rFont val="Calibri"/>
        <family val="2"/>
        <scheme val="minor"/>
      </rPr>
      <t xml:space="preserve"> it is likely that assets will continue to function adequately to meet minimum service requirements with possibly some limitations and elevated levels of risk and operating costs.  Possible actions: Determine if a performance level of </t>
    </r>
    <r>
      <rPr>
        <b/>
        <sz val="11"/>
        <color theme="1"/>
        <rFont val="Calibri"/>
        <family val="2"/>
        <scheme val="minor"/>
      </rPr>
      <t>"Fair"</t>
    </r>
    <r>
      <rPr>
        <sz val="11"/>
        <color theme="1"/>
        <rFont val="Calibri"/>
        <family val="2"/>
        <scheme val="minor"/>
      </rPr>
      <t xml:space="preserve"> is adequate for now and seek practical opportunities to rectify the deficiencies that are deemed feasible to address (e.g. when the asset is being replaced or reconstructed).
Where performance levels are assessed to be </t>
    </r>
    <r>
      <rPr>
        <b/>
        <sz val="11"/>
        <color theme="1"/>
        <rFont val="Calibri"/>
        <family val="2"/>
        <scheme val="minor"/>
      </rPr>
      <t>"Poor"</t>
    </r>
    <r>
      <rPr>
        <sz val="11"/>
        <color theme="1"/>
        <rFont val="Calibri"/>
        <family val="2"/>
        <scheme val="minor"/>
      </rPr>
      <t xml:space="preserve"> or </t>
    </r>
    <r>
      <rPr>
        <b/>
        <sz val="11"/>
        <color theme="1"/>
        <rFont val="Calibri"/>
        <family val="2"/>
        <scheme val="minor"/>
      </rPr>
      <t>"Very Poor"</t>
    </r>
    <r>
      <rPr>
        <sz val="11"/>
        <color theme="1"/>
        <rFont val="Calibri"/>
        <family val="2"/>
        <scheme val="minor"/>
      </rPr>
      <t xml:space="preserve"> determine the most feasible and appropriate actions/improvements and implement the earliest practical opportunity.</t>
    </r>
  </si>
  <si>
    <t xml:space="preserve">Efficient and effective service delivery and compliance with standards: 
 - Flow velocities should be limited to approximately 6 m/s, while minimum flow velocities should exceed 1 m/s.
 - Minimum pipe diameters should be 250mm
 - Roof downspouts discharge to lawns rather than to municipal storm pipes
 - Gradings and elevations prevent flooding of basements
</t>
  </si>
  <si>
    <r>
      <t xml:space="preserve">O. Reg 588/17 does not provide targets for percentage of the municipal stormwater management (minor) system resilient to a 5-year return storm. For purposes of setting ALOS targets, monitoring progress and to comply with the reporting requirements of O. Reg 588/17, the following ALOS target and ranges provide an example of what can be used.
Percentage of the municipal stormwater management (minor) system resilient to a 5-year return storm is </t>
    </r>
    <r>
      <rPr>
        <b/>
        <sz val="11"/>
        <color theme="1"/>
        <rFont val="Calibri"/>
        <family val="2"/>
        <scheme val="minor"/>
      </rPr>
      <t>"Good"</t>
    </r>
    <r>
      <rPr>
        <sz val="11"/>
        <color theme="1"/>
        <rFont val="Calibri"/>
        <family val="2"/>
        <scheme val="minor"/>
      </rPr>
      <t xml:space="preserve"> (say 80%-90%)
Optional rating scale for percentage of the "Minor" stormwater management system resilient to storms with a return periods of 5 years:
&gt;90% = Very Good
80% - 90% =  Good
60% - 80% = Fair
40% - 60% = Poor
&lt;40% = Very Poor
</t>
    </r>
  </si>
  <si>
    <t xml:space="preserve"> - Percentage of the municipal stormwater management (minor) system resilient to a 5-year return storm. (Per O.Reg 588/17 technical levels of service reporting requirements)</t>
  </si>
  <si>
    <r>
      <rPr>
        <b/>
        <sz val="11"/>
        <color theme="1"/>
        <rFont val="Calibri"/>
        <family val="2"/>
        <scheme val="minor"/>
      </rPr>
      <t>Major Systems</t>
    </r>
    <r>
      <rPr>
        <sz val="11"/>
        <color theme="1"/>
        <rFont val="Calibri"/>
        <family val="2"/>
        <scheme val="minor"/>
      </rPr>
      <t xml:space="preserve">
 - Streams, rivers and valleys
 - Hardened, artificial and natural channels
 - Major swales
 - Dry and wet retention ponds/basins
 - Storm water dissipation infrastructure
 - Inlet/Outlet structures
 - Roadways
</t>
    </r>
  </si>
  <si>
    <r>
      <t xml:space="preserve">A target of </t>
    </r>
    <r>
      <rPr>
        <b/>
        <sz val="11"/>
        <color theme="1"/>
        <rFont val="Calibri"/>
        <family val="2"/>
        <scheme val="minor"/>
      </rPr>
      <t>"Good"</t>
    </r>
    <r>
      <rPr>
        <sz val="11"/>
        <color theme="1"/>
        <rFont val="Calibri"/>
        <family val="2"/>
        <scheme val="minor"/>
      </rPr>
      <t xml:space="preserve"> for the Performance Asset Levels of Service is recommended due to:
 - high importance to services
 - level of risk liability
 - the desire to provide efficient and effective service delivery at minimum cost
 - the necessity to meet regulatory requirements and/or design standards
Where performance levels are assessed to be </t>
    </r>
    <r>
      <rPr>
        <b/>
        <sz val="11"/>
        <color theme="1"/>
        <rFont val="Calibri"/>
        <family val="2"/>
        <scheme val="minor"/>
      </rPr>
      <t>"Fair"</t>
    </r>
    <r>
      <rPr>
        <sz val="11"/>
        <color theme="1"/>
        <rFont val="Calibri"/>
        <family val="2"/>
        <scheme val="minor"/>
      </rPr>
      <t xml:space="preserve">, it is likely that assets will continue to function adequately to meet minimum service requirements with possibly some limitations and elevated levels of risk and operating costs.  Possible actions: Determine if a performance level of </t>
    </r>
    <r>
      <rPr>
        <b/>
        <sz val="11"/>
        <color theme="1"/>
        <rFont val="Calibri"/>
        <family val="2"/>
        <scheme val="minor"/>
      </rPr>
      <t>"Fair"</t>
    </r>
    <r>
      <rPr>
        <sz val="11"/>
        <color theme="1"/>
        <rFont val="Calibri"/>
        <family val="2"/>
        <scheme val="minor"/>
      </rPr>
      <t xml:space="preserve"> is adequate for now and seek practical opportunities to rectify the deficiencies that are deemed feasible to address (e.g. when the asset is being replaced or reconstructed).
Where performance levels are assessed to be </t>
    </r>
    <r>
      <rPr>
        <b/>
        <sz val="11"/>
        <color theme="1"/>
        <rFont val="Calibri"/>
        <family val="2"/>
        <scheme val="minor"/>
      </rPr>
      <t>"Poor"</t>
    </r>
    <r>
      <rPr>
        <sz val="11"/>
        <color theme="1"/>
        <rFont val="Calibri"/>
        <family val="2"/>
        <scheme val="minor"/>
      </rPr>
      <t xml:space="preserve"> or </t>
    </r>
    <r>
      <rPr>
        <b/>
        <sz val="11"/>
        <color theme="1"/>
        <rFont val="Calibri"/>
        <family val="2"/>
        <scheme val="minor"/>
      </rPr>
      <t>"Very Poor"</t>
    </r>
    <r>
      <rPr>
        <sz val="11"/>
        <color theme="1"/>
        <rFont val="Calibri"/>
        <family val="2"/>
        <scheme val="minor"/>
      </rPr>
      <t xml:space="preserve"> determine the most feasible and appropriate actions/improvements and implement at the earliest practical opportunity.</t>
    </r>
  </si>
  <si>
    <r>
      <t xml:space="preserve">O. Reg 588/17 does not provide targets for percentage of properties resilient to storms with a 100  year return period. For purposes of setting ALOS targets, measuring progress and to comply with the reporting requirements of O. Reg 588/17, the following ALOS target and ranges provide an example of what can be used.
Percentage of the properties in a municipality </t>
    </r>
    <r>
      <rPr>
        <b/>
        <sz val="11"/>
        <color theme="1"/>
        <rFont val="Calibri"/>
        <family val="2"/>
        <scheme val="minor"/>
      </rPr>
      <t>resilient</t>
    </r>
    <r>
      <rPr>
        <sz val="11"/>
        <color theme="1"/>
        <rFont val="Calibri"/>
        <family val="2"/>
        <scheme val="minor"/>
      </rPr>
      <t xml:space="preserve"> to storms with a return period of 100 years is </t>
    </r>
    <r>
      <rPr>
        <b/>
        <sz val="11"/>
        <color theme="1"/>
        <rFont val="Calibri"/>
        <family val="2"/>
        <scheme val="minor"/>
      </rPr>
      <t>"Good"</t>
    </r>
    <r>
      <rPr>
        <sz val="11"/>
        <color theme="1"/>
        <rFont val="Calibri"/>
        <family val="2"/>
        <scheme val="minor"/>
      </rPr>
      <t xml:space="preserve"> (say 80%-90%)
Optional rating scale for percentage of properties in a municipality resilient to storms with a return period of 100 years:
&gt;90% = Very Good
80% - 90% =  Good
60% - 80% = Fair
40% - 60% = Poor
&lt;40% = Very Poor</t>
    </r>
  </si>
  <si>
    <t xml:space="preserve"> - Percentage of properties resilient to a 100-year return storm. (Per O.Reg 588/17 technical levels of service reporting requirements)
</t>
  </si>
  <si>
    <t>Notes:    1.</t>
  </si>
  <si>
    <r>
      <t xml:space="preserve">Consider the level of conformance to MOE Stormwater Planning and Design Guidelines for Operational Functionality, Capacity to meet Demands, Operational and Environmental Resiliency in the context of the </t>
    </r>
    <r>
      <rPr>
        <b/>
        <i/>
        <sz val="10"/>
        <color theme="1"/>
        <rFont val="Calibri"/>
        <family val="2"/>
        <scheme val="minor"/>
      </rPr>
      <t>"General Performance Ratings"</t>
    </r>
    <r>
      <rPr>
        <sz val="10"/>
        <color theme="1"/>
        <rFont val="Calibri"/>
        <family val="2"/>
        <scheme val="minor"/>
      </rPr>
      <t>.</t>
    </r>
  </si>
  <si>
    <t xml:space="preserve">This evaluation can be used:
a) To inform a high-level "desktop exercise" to generally measure the ability of the asset classes to meet community service levels, or,
b) To measure the performance of asset systems or assets to determine risk to services and the priority and scope of improvements.
 Independent professional assessments, flow measuring/monitoring and hydraulic modelling may be required, where practical and desirable to investigate asset class or individual asset compliance to MOE Guidelines. </t>
  </si>
  <si>
    <t>% Very Good</t>
  </si>
  <si>
    <t>% Good</t>
  </si>
  <si>
    <t>% Fair</t>
  </si>
  <si>
    <t>% Poor</t>
  </si>
  <si>
    <t>% Very Poor</t>
  </si>
  <si>
    <t>% NA</t>
  </si>
  <si>
    <t>TOTAL</t>
  </si>
  <si>
    <t xml:space="preserve"> - Flow velocities should be limited to approximately 6 m/s, while minimum flow velocities should exceed 1 m/s.</t>
  </si>
  <si>
    <t xml:space="preserve"> - Minimum pipe diameters should be 250mm</t>
  </si>
  <si>
    <t xml:space="preserve"> - Roof downspouts discharge to lawns rather than to municipal storm pipes</t>
  </si>
  <si>
    <t xml:space="preserve"> - Gradings and elevations prevent flooding of basements</t>
  </si>
  <si>
    <t>Average Operational Functionality ALOS Ratings</t>
  </si>
  <si>
    <t xml:space="preserve"> - To what degree capacity satisfies current community service levels
 - Level of operational problems experienced.
 - Are there noticeable negative affects on community service levels or stakeholders (residents and businesses)</t>
  </si>
  <si>
    <t>Average Capacity to Meet Demands ALOS Ratings</t>
  </si>
  <si>
    <r>
      <rPr>
        <b/>
        <sz val="11"/>
        <color theme="1"/>
        <rFont val="Calibri"/>
        <family val="2"/>
        <scheme val="minor"/>
      </rPr>
      <t>Major Systems</t>
    </r>
    <r>
      <rPr>
        <sz val="11"/>
        <color theme="1"/>
        <rFont val="Calibri"/>
        <family val="2"/>
        <scheme val="minor"/>
      </rPr>
      <t xml:space="preserve">
 - Streams, rivers and valleys
 - Hardened, artificial and natural channels
 - Major swales
 - Dry and wet retention ponds/basins
 - Storm water dissipation infrastructure
 - Inlet/Outlet structures
 - Roadways</t>
    </r>
  </si>
  <si>
    <t xml:space="preserve"> - The  stormwater system adequately prevents increased flood potential from new development (i.e. pre-development runoff = post development runoff)</t>
  </si>
  <si>
    <t xml:space="preserve"> - Adequate erosion control and protections are in place</t>
  </si>
  <si>
    <t xml:space="preserve"> - The use of roadways for overland drainage follow the standards set by the local municipality and follow the general criteria outlined in the MOE Design Manual</t>
  </si>
  <si>
    <t>Notes:   1.</t>
  </si>
  <si>
    <t>This evaluation is intended as a "desktop exercise" to evaluate each asset class based on inherent knowledge of the system and its current ability to meet community service levels. Where information or experienced judgement is not available to assess some criteria or the criteria is not applicable, mark "100" under "NA" (Not Available/Applicable) to remove this criteria from the evaluation.   Consider if the missing data or information should be included as part of a data collection plan.</t>
  </si>
  <si>
    <t>4.</t>
  </si>
  <si>
    <t>5.</t>
  </si>
  <si>
    <t>6.</t>
  </si>
  <si>
    <t>Weightings</t>
  </si>
  <si>
    <t>Unimportant</t>
  </si>
  <si>
    <t>Relatively Unimportant</t>
  </si>
  <si>
    <t>Relatively Important</t>
  </si>
  <si>
    <t>Important</t>
  </si>
  <si>
    <t>Very Important</t>
  </si>
  <si>
    <t xml:space="preserve">Service </t>
  </si>
  <si>
    <t>Examples of Service Objective Statements</t>
  </si>
  <si>
    <t>Examples of Community Levels of Service</t>
  </si>
  <si>
    <t xml:space="preserve">The system is efficiently designed and managed </t>
  </si>
  <si>
    <t>Stormwater Management</t>
  </si>
  <si>
    <t>A stormwater management system that protects public and private lands, assets and the environment during storm conditions throughout the year.</t>
  </si>
  <si>
    <t>Protection of residential, business and public properties from stormwater flooding</t>
  </si>
  <si>
    <t>The environment is protected from overland runoff</t>
  </si>
  <si>
    <t>Effects of climate change are being mitigated</t>
  </si>
  <si>
    <t>The stormwater system is kept in good condition.</t>
  </si>
  <si>
    <t>Service</t>
  </si>
  <si>
    <t>Program Service Objectives</t>
  </si>
  <si>
    <t>Community Levels of Service</t>
  </si>
  <si>
    <t>Service Division</t>
  </si>
  <si>
    <t>Supporting Asset Classes</t>
  </si>
  <si>
    <r>
      <t xml:space="preserve">Target Asset Levels of Service
</t>
    </r>
    <r>
      <rPr>
        <sz val="11"/>
        <color theme="1"/>
        <rFont val="Calibri"/>
        <family val="2"/>
        <scheme val="minor"/>
      </rPr>
      <t>(by Asset Class)</t>
    </r>
  </si>
  <si>
    <t>Current Asset Levels of Service</t>
  </si>
  <si>
    <t>Asset Class Average</t>
  </si>
  <si>
    <t>Distribution by Asset Rating</t>
  </si>
  <si>
    <t>%</t>
  </si>
  <si>
    <t>Condition</t>
  </si>
  <si>
    <t>Performance</t>
  </si>
  <si>
    <t>Stormwater</t>
  </si>
  <si>
    <t>Minor System</t>
  </si>
  <si>
    <t>Storm Sewer Pipes</t>
  </si>
  <si>
    <t xml:space="preserve">Maximum pipe age = 70 years.  </t>
  </si>
  <si>
    <t>Age = 40</t>
  </si>
  <si>
    <t>Operational Functionality = Good</t>
  </si>
  <si>
    <t>Good</t>
  </si>
  <si>
    <t>Capacity - Good</t>
  </si>
  <si>
    <t>Resilient to a 5-year return Storm = Good (80%-90%)</t>
  </si>
  <si>
    <t>Fair (65%)</t>
  </si>
  <si>
    <t>Major System</t>
  </si>
  <si>
    <t>Dry/Wet Ponds</t>
  </si>
  <si>
    <t>The target condition for dry/wet ponds is 'Good'</t>
  </si>
  <si>
    <r>
      <t xml:space="preserve">Asset Condition Ratings and Corresponding Likelihood of Failure </t>
    </r>
    <r>
      <rPr>
        <b/>
        <vertAlign val="superscript"/>
        <sz val="11"/>
        <color theme="0"/>
        <rFont val="Calibri"/>
        <family val="2"/>
        <scheme val="minor"/>
      </rPr>
      <t>1, 2, 3</t>
    </r>
  </si>
  <si>
    <t>*Notes:   1.</t>
  </si>
  <si>
    <t>Condition ranges and Likelihood of Failure estimates are intended for strategic analysis and planning and can vary by municipality and by the assets themselves according design, construction, materials, use and environmental conditions.</t>
  </si>
  <si>
    <t>ERUSL = Estimated remaining useful service life.</t>
  </si>
  <si>
    <t>If additional rows or columns are required to be added, the sheet needs to be "Unprotected". This will allow formulas to be copied and pasted. There is no password to Unprotect the sheet.</t>
  </si>
  <si>
    <r>
      <t xml:space="preserve">  - Capacity meets current demands and minimum community service level requirements
- Minor and occasional operational problems may be experienced.
</t>
    </r>
    <r>
      <rPr>
        <sz val="10"/>
        <rFont val="Calibri"/>
        <family val="2"/>
        <scheme val="minor"/>
      </rPr>
      <t xml:space="preserve"> - No noticeable affects on overall community service levels and/or stakeholders</t>
    </r>
  </si>
  <si>
    <t xml:space="preserve"> - Capacity just meets/essentially satisfies current demands and minimum community service level requirements, possibly with occasional or minor constraints and/or reduced efficiency.
 - Operational problems may occur more frequently.
 - There may be some minor or modest affects to community service levels and/or stakeholders</t>
  </si>
  <si>
    <t xml:space="preserve"> - Capacity is frequently below demands and/or minimum community service level requirements.
 - Significant operational problems are evident and can occur frequently.
 - There are noticeable and possibly moderate affects to community service levels and/or stakeholders.</t>
  </si>
  <si>
    <t>Average System Capacity/Resiliency ALOS Ratings</t>
  </si>
  <si>
    <t xml:space="preserve"> - Storm sewer pipes
 - Forcemains</t>
  </si>
  <si>
    <t xml:space="preserve"> - Pumping Stations/Pumping Systems
 - Standby Power</t>
  </si>
  <si>
    <r>
      <t xml:space="preserve">Targets, ranges and descriptions intended for assets with an estimated useful service life of at least </t>
    </r>
    <r>
      <rPr>
        <u/>
        <sz val="10"/>
        <color theme="1"/>
        <rFont val="Calibri"/>
        <family val="2"/>
        <scheme val="minor"/>
      </rPr>
      <t>20 years</t>
    </r>
    <r>
      <rPr>
        <sz val="10"/>
        <color theme="1"/>
        <rFont val="Calibri"/>
        <family val="2"/>
        <scheme val="minor"/>
      </rPr>
      <t xml:space="preserve">.
A target of </t>
    </r>
    <r>
      <rPr>
        <b/>
        <sz val="10"/>
        <color theme="1"/>
        <rFont val="Calibri"/>
        <family val="2"/>
        <scheme val="minor"/>
      </rPr>
      <t>"Good"</t>
    </r>
    <r>
      <rPr>
        <sz val="10"/>
        <color theme="1"/>
        <rFont val="Calibri"/>
        <family val="2"/>
        <scheme val="minor"/>
      </rPr>
      <t xml:space="preserve"> or </t>
    </r>
    <r>
      <rPr>
        <b/>
        <sz val="10"/>
        <color theme="1"/>
        <rFont val="Calibri"/>
        <family val="2"/>
        <scheme val="minor"/>
      </rPr>
      <t xml:space="preserve">ERUSL = 11-20 </t>
    </r>
    <r>
      <rPr>
        <sz val="10"/>
        <color theme="1"/>
        <rFont val="Calibri"/>
        <family val="2"/>
        <scheme val="minor"/>
      </rPr>
      <t xml:space="preserve">years (when estimating condition based on age) is recommended for the assets/asset systems due to a variety of factors:
 -  a significant to high importance to community services
 - a significant risk liability (health and safety, environment, financial cost, municipal reputation)
 - the potential complexities and additional time necessary to plan and design the replacement or rehabilitation of the assets/asset systems (say &gt;5 years)
 -   the potentially significant financial value of the assets/asset systems requiring extra time to accumulate necessary financing for possible full replacement or reconstruction (say &gt;5 years)
 - some assets can benefit from rehabilitation strategies to extend asset life and defer reconstruction/replacement costs before the assets become too worn or dysfunctional to make such strategies feasible
 - the assets/assets systems may be expensive to operate and need to be efficient to minimize costs
A target of </t>
    </r>
    <r>
      <rPr>
        <b/>
        <sz val="10"/>
        <color theme="1"/>
        <rFont val="Calibri"/>
        <family val="2"/>
        <scheme val="minor"/>
      </rPr>
      <t>"Fair"</t>
    </r>
    <r>
      <rPr>
        <sz val="10"/>
        <color theme="1"/>
        <rFont val="Calibri"/>
        <family val="2"/>
        <scheme val="minor"/>
      </rPr>
      <t xml:space="preserve"> or </t>
    </r>
    <r>
      <rPr>
        <b/>
        <sz val="10"/>
        <color theme="1"/>
        <rFont val="Calibri"/>
        <family val="2"/>
        <scheme val="minor"/>
      </rPr>
      <t>ERUSL = 6-10 years</t>
    </r>
    <r>
      <rPr>
        <sz val="10"/>
        <color theme="1"/>
        <rFont val="Calibri"/>
        <family val="2"/>
        <scheme val="minor"/>
      </rPr>
      <t xml:space="preserve"> (when estimating condition based on age) may be considered  due to a variety of factors:
 - a moderate or low importance to service delivery
 - a moderate or low risk liability  (health and safety, environment, financial cost, municipal reputation)
 - there is little complexity or uniqueness to the assets/asset systems thus requiring less planning and design time (&lt; 5 years)
 - a moderate or low value to replace, reconstruct or rehabilitate the assets/asset systems thus requiring a shorter time to accumulate necessary financing (say &lt; 5 years)
 -  proactive rehabilitation strategies are generally not cost-effective or non-existent and the assets/asset systems are better suited to a straightforward change-out or replacement.
 - Operating costs are relatively low</t>
    </r>
  </si>
  <si>
    <r>
      <t xml:space="preserve">The assets are rated </t>
    </r>
    <r>
      <rPr>
        <b/>
        <sz val="10"/>
        <color theme="1"/>
        <rFont val="Calibri"/>
        <family val="2"/>
        <scheme val="minor"/>
      </rPr>
      <t>'Good'.</t>
    </r>
    <r>
      <rPr>
        <sz val="10"/>
        <color theme="1"/>
        <rFont val="Calibri"/>
        <family val="2"/>
        <scheme val="minor"/>
      </rPr>
      <t xml:space="preserve">
 - Adequate for now. 
</t>
    </r>
    <r>
      <rPr>
        <i/>
        <sz val="10"/>
        <color theme="1"/>
        <rFont val="Calibri"/>
        <family val="2"/>
        <scheme val="minor"/>
      </rPr>
      <t xml:space="preserve"> - Modest defects and/or wear.
</t>
    </r>
    <r>
      <rPr>
        <b/>
        <i/>
        <sz val="10"/>
        <color theme="1"/>
        <rFont val="Calibri"/>
        <family val="2"/>
        <scheme val="minor"/>
      </rPr>
      <t xml:space="preserve">AND/OR
</t>
    </r>
    <r>
      <rPr>
        <i/>
        <sz val="10"/>
        <color theme="1"/>
        <rFont val="Calibri"/>
        <family val="2"/>
        <scheme val="minor"/>
      </rPr>
      <t xml:space="preserve">
</t>
    </r>
    <r>
      <rPr>
        <b/>
        <i/>
        <sz val="10"/>
        <color theme="1"/>
        <rFont val="Calibri"/>
        <family val="2"/>
        <scheme val="minor"/>
      </rPr>
      <t>ERUSL = 11-20 years</t>
    </r>
    <r>
      <rPr>
        <i/>
        <sz val="10"/>
        <color theme="1"/>
        <rFont val="Calibri"/>
        <family val="2"/>
        <scheme val="minor"/>
      </rPr>
      <t xml:space="preserve">
(When estimating condition based on age </t>
    </r>
    <r>
      <rPr>
        <i/>
        <u/>
        <sz val="10"/>
        <color theme="1"/>
        <rFont val="Calibri"/>
        <family val="2"/>
        <scheme val="minor"/>
      </rPr>
      <t>or</t>
    </r>
    <r>
      <rPr>
        <i/>
        <sz val="10"/>
        <color theme="1"/>
        <rFont val="Calibri"/>
        <family val="2"/>
        <scheme val="minor"/>
      </rPr>
      <t xml:space="preserve"> according to condition assessment information)</t>
    </r>
  </si>
  <si>
    <r>
      <t xml:space="preserve">The assets are rated </t>
    </r>
    <r>
      <rPr>
        <b/>
        <sz val="10"/>
        <color theme="1"/>
        <rFont val="Calibri"/>
        <family val="2"/>
        <scheme val="minor"/>
      </rPr>
      <t>'Fair'.</t>
    </r>
    <r>
      <rPr>
        <sz val="10"/>
        <color theme="1"/>
        <rFont val="Calibri"/>
        <family val="2"/>
        <scheme val="minor"/>
      </rPr>
      <t xml:space="preserve">
 - Shows signs of deterioration and some elements exhibit deficiencies.
 - May require attention.
</t>
    </r>
    <r>
      <rPr>
        <i/>
        <sz val="10"/>
        <color theme="1"/>
        <rFont val="Calibri"/>
        <family val="2"/>
        <scheme val="minor"/>
      </rPr>
      <t xml:space="preserve"> - Moderate defects and/or wear
</t>
    </r>
    <r>
      <rPr>
        <b/>
        <i/>
        <sz val="10"/>
        <color theme="1"/>
        <rFont val="Calibri"/>
        <family val="2"/>
        <scheme val="minor"/>
      </rPr>
      <t xml:space="preserve">
AND/OR
</t>
    </r>
    <r>
      <rPr>
        <i/>
        <sz val="10"/>
        <color theme="1"/>
        <rFont val="Calibri"/>
        <family val="2"/>
        <scheme val="minor"/>
      </rPr>
      <t xml:space="preserve">
</t>
    </r>
    <r>
      <rPr>
        <b/>
        <i/>
        <sz val="10"/>
        <color theme="1"/>
        <rFont val="Calibri"/>
        <family val="2"/>
        <scheme val="minor"/>
      </rPr>
      <t>ERUSL= 6-10 years</t>
    </r>
    <r>
      <rPr>
        <i/>
        <sz val="10"/>
        <color theme="1"/>
        <rFont val="Calibri"/>
        <family val="2"/>
        <scheme val="minor"/>
      </rPr>
      <t xml:space="preserve">
(When estimating condition based on age </t>
    </r>
    <r>
      <rPr>
        <i/>
        <u/>
        <sz val="10"/>
        <color theme="1"/>
        <rFont val="Calibri"/>
        <family val="2"/>
        <scheme val="minor"/>
      </rPr>
      <t>or</t>
    </r>
    <r>
      <rPr>
        <i/>
        <sz val="10"/>
        <color theme="1"/>
        <rFont val="Calibri"/>
        <family val="2"/>
        <scheme val="minor"/>
      </rPr>
      <t xml:space="preserve"> according to condition assessment information)</t>
    </r>
  </si>
  <si>
    <r>
      <t xml:space="preserve">The assets are rated </t>
    </r>
    <r>
      <rPr>
        <b/>
        <sz val="10"/>
        <color theme="1"/>
        <rFont val="Calibri"/>
        <family val="2"/>
        <scheme val="minor"/>
      </rPr>
      <t xml:space="preserve">'Poor'.
</t>
    </r>
    <r>
      <rPr>
        <sz val="10"/>
        <color theme="1"/>
        <rFont val="Calibri"/>
        <family val="2"/>
        <scheme val="minor"/>
      </rPr>
      <t xml:space="preserve">
 - An increasing potential for asset conditions to affect the services it (or they) provides.
 - Approaching the end of service life.
 - The condition is below the standard and a large portion of the system </t>
    </r>
    <r>
      <rPr>
        <i/>
        <sz val="10"/>
        <color theme="1"/>
        <rFont val="Calibri"/>
        <family val="2"/>
        <scheme val="minor"/>
      </rPr>
      <t>(or asset)</t>
    </r>
    <r>
      <rPr>
        <sz val="10"/>
        <color theme="1"/>
        <rFont val="Calibri"/>
        <family val="2"/>
        <scheme val="minor"/>
      </rPr>
      <t xml:space="preserve"> exhibits significant deterioration.
</t>
    </r>
    <r>
      <rPr>
        <i/>
        <sz val="10"/>
        <color theme="1"/>
        <rFont val="Calibri"/>
        <family val="2"/>
        <scheme val="minor"/>
      </rPr>
      <t xml:space="preserve"> - Significant defects and/or wear.
</t>
    </r>
    <r>
      <rPr>
        <b/>
        <i/>
        <sz val="10"/>
        <color theme="1"/>
        <rFont val="Calibri"/>
        <family val="2"/>
        <scheme val="minor"/>
      </rPr>
      <t xml:space="preserve">
AND/OR
</t>
    </r>
    <r>
      <rPr>
        <i/>
        <sz val="10"/>
        <color theme="1"/>
        <rFont val="Calibri"/>
        <family val="2"/>
        <scheme val="minor"/>
      </rPr>
      <t xml:space="preserve">
</t>
    </r>
    <r>
      <rPr>
        <b/>
        <i/>
        <sz val="10"/>
        <color theme="1"/>
        <rFont val="Calibri"/>
        <family val="2"/>
        <scheme val="minor"/>
      </rPr>
      <t>ERUSL is 1-5 years</t>
    </r>
    <r>
      <rPr>
        <i/>
        <sz val="10"/>
        <color theme="1"/>
        <rFont val="Calibri"/>
        <family val="2"/>
        <scheme val="minor"/>
      </rPr>
      <t xml:space="preserve">
(When estimating condition based on age </t>
    </r>
    <r>
      <rPr>
        <i/>
        <u/>
        <sz val="10"/>
        <color theme="1"/>
        <rFont val="Calibri"/>
        <family val="2"/>
        <scheme val="minor"/>
      </rPr>
      <t>or</t>
    </r>
    <r>
      <rPr>
        <i/>
        <sz val="10"/>
        <color theme="1"/>
        <rFont val="Calibri"/>
        <family val="2"/>
        <scheme val="minor"/>
      </rPr>
      <t xml:space="preserve"> according to condition assessment information)</t>
    </r>
  </si>
  <si>
    <r>
      <t xml:space="preserve">Where municipalities may not already have their own rating system for mechanical and electrical assets this is an </t>
    </r>
    <r>
      <rPr>
        <u/>
        <sz val="10"/>
        <color theme="1"/>
        <rFont val="Calibri"/>
        <family val="2"/>
        <scheme val="minor"/>
      </rPr>
      <t>optional</t>
    </r>
    <r>
      <rPr>
        <sz val="10"/>
        <color theme="1"/>
        <rFont val="Calibri"/>
        <family val="2"/>
        <scheme val="minor"/>
      </rPr>
      <t xml:space="preserve"> rating system that can be used or modified.  To be used on assets with an estimated service life of at least 20 years.
Determine asset conditions using available data, including: 
 - Age and estimated remaining useful service life
 - Visual inspections
 - Condition assessments/testing of electrical and mechanical equipment
 - Maintenance history
When using asset age to estimate asset condition, consider maintaining a conservative estimate of the total useful service life until such time as condition assessments data becomes available. 
The evaluation descriptions (except in italics) are consistent with the "2019 Canadian Infrastructure Report Card".  The defect/wear descriptions (in italics) and ERUSLs are for additional information.
There is no requirement under O.Reg 588/17 for reporting these assets using this ALOS rating system; however, an ALOS rating and reporting system will be required to meet the future reporting requirements under O.Reg 588/17.</t>
    </r>
  </si>
  <si>
    <r>
      <t>Criteria to Support ALOS Target</t>
    </r>
    <r>
      <rPr>
        <b/>
        <vertAlign val="superscript"/>
        <sz val="11"/>
        <color theme="0"/>
        <rFont val="Calibri"/>
        <family val="2"/>
        <scheme val="minor"/>
      </rPr>
      <t>1,2</t>
    </r>
  </si>
  <si>
    <r>
      <rPr>
        <b/>
        <sz val="11"/>
        <color theme="1"/>
        <rFont val="Calibri"/>
        <family val="2"/>
        <scheme val="minor"/>
      </rPr>
      <t>Minor Systems</t>
    </r>
    <r>
      <rPr>
        <sz val="11"/>
        <color theme="1"/>
        <rFont val="Calibri"/>
        <family val="2"/>
        <scheme val="minor"/>
      </rPr>
      <t xml:space="preserve">
 - storm sewer pipes
 - curb and gutter
 - catch basins
 - roadside ditches
 - minor culverts</t>
    </r>
  </si>
  <si>
    <t xml:space="preserve"> - Capacity meets the standards for the sizing of storm sewers as set by the municipality. (Generally, storm sewers are sized to convey runoff from storms with return periods ranging from 2 years to 10 years.)
 - Adequate capacity to limit roadway flooding during major storm events per MOE Stormwater Planning and Design Manual</t>
  </si>
  <si>
    <t xml:space="preserve"> - Pumping Stations/ Pumping Systems
 - Standby Power
 - Forcemains</t>
  </si>
  <si>
    <r>
      <t xml:space="preserve">A target of </t>
    </r>
    <r>
      <rPr>
        <b/>
        <sz val="11"/>
        <color theme="1"/>
        <rFont val="Calibri"/>
        <family val="2"/>
        <scheme val="minor"/>
      </rPr>
      <t>"Good"</t>
    </r>
    <r>
      <rPr>
        <sz val="11"/>
        <color theme="1"/>
        <rFont val="Calibri"/>
        <family val="2"/>
        <scheme val="minor"/>
      </rPr>
      <t xml:space="preserve"> for the Performance Asset Levels of Service is recommended due to:
 - high importance to services
 - level of risk liability
 - the desire to provide efficient and effective service delivery at minimum cost
 - the necessity to meet regulatory requirements and/or design standards
Where performance levels are assessed to be </t>
    </r>
    <r>
      <rPr>
        <b/>
        <sz val="11"/>
        <color theme="1"/>
        <rFont val="Calibri"/>
        <family val="2"/>
        <scheme val="minor"/>
      </rPr>
      <t>"Fair"</t>
    </r>
    <r>
      <rPr>
        <sz val="11"/>
        <color theme="1"/>
        <rFont val="Calibri"/>
        <family val="2"/>
        <scheme val="minor"/>
      </rPr>
      <t xml:space="preserve">, it is likely that assets will continue to function adequately to meet minimum service requirements with possibly some limitations and elevated levels of risk and operating costs.  Possible actions: Determine if a performance level of </t>
    </r>
    <r>
      <rPr>
        <b/>
        <sz val="11"/>
        <color theme="1"/>
        <rFont val="Calibri"/>
        <family val="2"/>
        <scheme val="minor"/>
      </rPr>
      <t xml:space="preserve">"Fair" </t>
    </r>
    <r>
      <rPr>
        <sz val="11"/>
        <color theme="1"/>
        <rFont val="Calibri"/>
        <family val="2"/>
        <scheme val="minor"/>
      </rPr>
      <t xml:space="preserve">is adequate for now and seek practical opportunities to rectify the deficiencies that are deemed feasible to address (e.g. when the asset is being replaced or reconstructed).
Where performance levels are assessed to be </t>
    </r>
    <r>
      <rPr>
        <b/>
        <sz val="11"/>
        <color theme="1"/>
        <rFont val="Calibri"/>
        <family val="2"/>
        <scheme val="minor"/>
      </rPr>
      <t>"Poor"</t>
    </r>
    <r>
      <rPr>
        <sz val="11"/>
        <color theme="1"/>
        <rFont val="Calibri"/>
        <family val="2"/>
        <scheme val="minor"/>
      </rPr>
      <t xml:space="preserve"> or </t>
    </r>
    <r>
      <rPr>
        <b/>
        <sz val="11"/>
        <color theme="1"/>
        <rFont val="Calibri"/>
        <family val="2"/>
        <scheme val="minor"/>
      </rPr>
      <t>"Very Poor"</t>
    </r>
    <r>
      <rPr>
        <sz val="11"/>
        <color theme="1"/>
        <rFont val="Calibri"/>
        <family val="2"/>
        <scheme val="minor"/>
      </rPr>
      <t xml:space="preserve"> determine the most feasible and appropriate actions/improvements and implement at the earliest practical opportunity.</t>
    </r>
  </si>
  <si>
    <t xml:space="preserve">Efficient and effective service delivery and compliance with standards: 
 - Efficient design and operations of pumps, wells, piping and valves for maximum flow conditions
 - Technology is efficient
 - Compliance with Provincial and Municipal Codes (Ministry of Labour, Building, Fire and Electrical) and Confined Spaces Regulation (Ontario Regulation, or O. Reg. 632/05) made under the Occupational Health and Safety Act (OSHA)
</t>
  </si>
  <si>
    <t xml:space="preserve">Capacity to meet minimum service demands:
 - Sufficient pumping station and forcemain capacity to pump and discharge the design peak instantaneous flow
</t>
  </si>
  <si>
    <t>Efficient and effective service delivery and compliance with standards: 
 - The  stormwater system adequately prevents increased flood potential from new development (i.e. pre-development runoff = post development runoff)
 - Stormwater retention and conveyance assets provide operational reliability and efficiency - Adequate erosion control and protections are in place
 - The use of roadways for overland drainage follow the standards set by the local municipality and follow the general criteria outlined in the MOE Design Manual</t>
  </si>
  <si>
    <r>
      <t>Context for Evaluating Performance Criteria</t>
    </r>
    <r>
      <rPr>
        <b/>
        <vertAlign val="superscript"/>
        <sz val="11"/>
        <color theme="1"/>
        <rFont val="Calibri"/>
        <family val="2"/>
        <scheme val="minor"/>
      </rPr>
      <t>1</t>
    </r>
  </si>
  <si>
    <r>
      <t>Criteria to Support Proposed ALOS Target</t>
    </r>
    <r>
      <rPr>
        <b/>
        <vertAlign val="superscript"/>
        <sz val="11"/>
        <color theme="1"/>
        <rFont val="Calibri"/>
        <family val="2"/>
        <scheme val="minor"/>
      </rPr>
      <t xml:space="preserve">1
</t>
    </r>
    <r>
      <rPr>
        <b/>
        <sz val="11"/>
        <color theme="1"/>
        <rFont val="Calibri"/>
        <family val="2"/>
        <scheme val="minor"/>
      </rPr>
      <t>(where information is available)</t>
    </r>
  </si>
  <si>
    <t>Average Operational Functionality ALOS Rating</t>
  </si>
  <si>
    <t xml:space="preserve"> - Adequate capacity to limit roadway flooding during major storm events per MOE Stormwater Planning and Design Manual</t>
  </si>
  <si>
    <t>Average Capacity to Meet Demands ALOS Rating</t>
  </si>
  <si>
    <t xml:space="preserve"> - Efficient design and operations of pumps, wells, piping and valves for maximum flow conditions</t>
  </si>
  <si>
    <t xml:space="preserve"> - Technology is efficient</t>
  </si>
  <si>
    <t xml:space="preserve"> - Compliance with Provincial and Municipal Codes (Ministry of Labour, Building, Fire and Electrical) and Confined Spaces Regulation (Ontario Regulation, or O. Reg. 632/05) made under the Occupational Health and Safety Act (OSHA)</t>
  </si>
  <si>
    <t xml:space="preserve"> - Sufficient capacity to pump and discharge the design peak instantaneous flow</t>
  </si>
  <si>
    <t xml:space="preserve"> - To what degree are minimum service requirements are maintained/protected with back-up systems, spare capacity or alternative supply.</t>
  </si>
  <si>
    <t xml:space="preserve"> - Capacity to meet maximum instantaneous design flows with largest units out of service ("firm"  station capacity including forcemains)</t>
  </si>
  <si>
    <t xml:space="preserve"> - Back-up capacity/units for critical pumping station processes</t>
  </si>
  <si>
    <t xml:space="preserve"> - Standby power generation as required</t>
  </si>
  <si>
    <t xml:space="preserve"> - Emergency storage as required</t>
  </si>
  <si>
    <t>Average Operational Resiliency ALOS Rating</t>
  </si>
  <si>
    <t xml:space="preserve"> - To what extent are the facilities resilient to climate change.
 - To what extent are the facilities secure from acts of vandalism, trespassing, theft, assault or terrorism.</t>
  </si>
  <si>
    <t xml:space="preserve"> - Critical operations are protected from 100 year storm events where required</t>
  </si>
  <si>
    <t xml:space="preserve"> - Adequate site and facility security</t>
  </si>
  <si>
    <t>Average Environmental Resiliency ALOS Rating</t>
  </si>
  <si>
    <r>
      <rPr>
        <b/>
        <sz val="11"/>
        <color theme="1"/>
        <rFont val="Calibri"/>
        <family val="2"/>
        <scheme val="minor"/>
      </rPr>
      <t>Major Systems</t>
    </r>
    <r>
      <rPr>
        <sz val="11"/>
        <color theme="1"/>
        <rFont val="Calibri"/>
        <family val="2"/>
        <scheme val="minor"/>
      </rPr>
      <t xml:space="preserve">
 - Streams, rivers and valleys
 - Hardened, artificial and natural channels
 - Major swales
 - Dry and wet retention ponds/basins
 - Storm water dissipation infrastructure
 - Inlet/Outlet structures</t>
    </r>
  </si>
  <si>
    <t xml:space="preserve"> - The  stormwater assets adequately prevent increased flood potential from new development (i.e. pre-development runoff = post development runoff)</t>
  </si>
  <si>
    <t xml:space="preserve"> - Stormwater retention and conveyance assets provide operational reliability and efficiency</t>
  </si>
  <si>
    <t xml:space="preserve"> - To what degree capacity satisfies current community service levels
 - Level of operational problems experienced
 - Are there noticeable negative affects on community service levels or stakeholders (Residents and businesses)</t>
  </si>
  <si>
    <t xml:space="preserve"> - Assets have capacity for a 100-year return storm or regional storm events.</t>
  </si>
  <si>
    <t>Total Performance</t>
  </si>
  <si>
    <t>Very Good</t>
  </si>
  <si>
    <t>Fair</t>
  </si>
  <si>
    <t>Poor</t>
  </si>
  <si>
    <t>Very Poor</t>
  </si>
  <si>
    <t>N/A</t>
  </si>
  <si>
    <r>
      <t>Criteria to Support Proposed ALOS Target</t>
    </r>
    <r>
      <rPr>
        <b/>
        <vertAlign val="superscript"/>
        <sz val="11"/>
        <color theme="1"/>
        <rFont val="Calibri"/>
        <family val="2"/>
        <scheme val="minor"/>
      </rPr>
      <t xml:space="preserve">1, 2
</t>
    </r>
    <r>
      <rPr>
        <b/>
        <sz val="11"/>
        <color theme="1"/>
        <rFont val="Calibri"/>
        <family val="2"/>
        <scheme val="minor"/>
      </rPr>
      <t>(where information is available)</t>
    </r>
  </si>
  <si>
    <r>
      <t>Distribution of Asset Ratings for each ALOS</t>
    </r>
    <r>
      <rPr>
        <b/>
        <vertAlign val="superscript"/>
        <sz val="11"/>
        <color theme="1"/>
        <rFont val="Calibri"/>
        <family val="2"/>
        <scheme val="minor"/>
      </rPr>
      <t>2, 3</t>
    </r>
  </si>
  <si>
    <t xml:space="preserve"> - Capacity meets the standards for the sizing of storm sewers as set by the municipality. (Generally, storm sewers are sized to convey runoff from storms with return periods ranging from 2 years to 10 years.)</t>
  </si>
  <si>
    <t xml:space="preserve"> - Sufficient pumping station and forcemain capacity to pump and discharge the design peak instantaneous flow</t>
  </si>
  <si>
    <t>Average Operational Resiliency ALOS Ratings</t>
  </si>
  <si>
    <t>Average Environmental Resiliency ALOS Ratings</t>
  </si>
  <si>
    <t>Efficiency and effectiveness of service delivery/provision</t>
  </si>
  <si>
    <t>Level of operational problems experienced.</t>
  </si>
  <si>
    <t>Level of noticeable affects to customers or services due to operational problems</t>
  </si>
  <si>
    <t>Compliance with current Regulations and/or Standards (including levels of permitted "grandfathering")</t>
  </si>
  <si>
    <t>Level/number of required elements present.</t>
  </si>
  <si>
    <t>Relevance and effectiveness of technology</t>
  </si>
  <si>
    <t>Efficiency of resource consumption</t>
  </si>
  <si>
    <t>The degree to which capacity satisfies current demands and minimum community service levels</t>
  </si>
  <si>
    <t>Level of operational problems related to capacity</t>
  </si>
  <si>
    <t>Level of noticeable affects to customers due to capacity shortfall</t>
  </si>
  <si>
    <t>Level of surplus capacity for emergency or extraordinary operating conditions</t>
  </si>
  <si>
    <t>Average Operational Resiliency ALSO Rating</t>
  </si>
  <si>
    <t xml:space="preserve">Likelihood of Failure is based on the estimated remaining timespan that assets, asset components or asset systems are expected to function at levels that are still adequate, safe, reliable and viable to provide desired Community Levels of Service (CLOS) but at increasing levels of risk as assets/asset components degrade as the end of service life approaches. The total lifespan of an asset often extends beyond estimated useful service life; however, the assets may no longer be sufficient, safe, viable, economical or reliable to provide safe and desired community services.  Note that Likelihood of Failure provides high level estimates for strategic risk assessments purposes and can vary on an asset by asset basis according the environment, soil conditions, design, materials and use. </t>
  </si>
  <si>
    <t>General Descrip.</t>
  </si>
  <si>
    <t>7.</t>
  </si>
  <si>
    <t>ALOS Type</t>
  </si>
  <si>
    <t>Asset Categories</t>
  </si>
  <si>
    <t>Rating Method</t>
  </si>
  <si>
    <r>
      <t>Distribution by Asset Ratings (Assets as a % of the Total Asset Class) and Corresponding Likelihood of Failure</t>
    </r>
    <r>
      <rPr>
        <b/>
        <vertAlign val="superscript"/>
        <sz val="11"/>
        <color theme="1"/>
        <rFont val="Calibri"/>
        <family val="2"/>
        <scheme val="minor"/>
      </rPr>
      <t>1</t>
    </r>
  </si>
  <si>
    <t>Very Unlikely
&lt;10%</t>
  </si>
  <si>
    <t>Unlikely
10%-30%</t>
  </si>
  <si>
    <t>Possible
30%-60%</t>
  </si>
  <si>
    <t>Likely
60%-90%</t>
  </si>
  <si>
    <t>Very Likely
&gt;90%</t>
  </si>
  <si>
    <t>All</t>
  </si>
  <si>
    <r>
      <t>Remaining Useful Service Life</t>
    </r>
    <r>
      <rPr>
        <vertAlign val="superscript"/>
        <sz val="11"/>
        <color theme="1"/>
        <rFont val="Calibri"/>
        <family val="2"/>
        <scheme val="minor"/>
      </rPr>
      <t>2</t>
    </r>
  </si>
  <si>
    <t>&gt;20 Years</t>
  </si>
  <si>
    <t>11-20 Years</t>
  </si>
  <si>
    <t>6-10 Years</t>
  </si>
  <si>
    <t>1-5 Years</t>
  </si>
  <si>
    <t>&lt;1 Year</t>
  </si>
  <si>
    <t>Civil Structures, Mechanical &amp; Electrical Equipment</t>
  </si>
  <si>
    <t>Generic Rating</t>
  </si>
  <si>
    <t>Description</t>
  </si>
  <si>
    <r>
      <t xml:space="preserve"> - Fit for the future.
 - Well maintained, in good condition, new or recently rehabilitated.
</t>
    </r>
    <r>
      <rPr>
        <i/>
        <sz val="10"/>
        <color theme="1"/>
        <rFont val="Calibri"/>
        <family val="2"/>
        <scheme val="minor"/>
      </rPr>
      <t xml:space="preserve"> - Minor defects and/or wear
</t>
    </r>
    <r>
      <rPr>
        <b/>
        <sz val="10"/>
        <color theme="1"/>
        <rFont val="Calibri"/>
        <family val="2"/>
        <scheme val="minor"/>
      </rPr>
      <t xml:space="preserve">
</t>
    </r>
  </si>
  <si>
    <r>
      <t xml:space="preserve"> - Adequate for now. 
</t>
    </r>
    <r>
      <rPr>
        <i/>
        <sz val="10"/>
        <color theme="1"/>
        <rFont val="Calibri"/>
        <family val="2"/>
        <scheme val="minor"/>
      </rPr>
      <t xml:space="preserve"> - Modest defects and/or wear.</t>
    </r>
  </si>
  <si>
    <r>
      <t xml:space="preserve"> - Shows signs of deterioration and some elements exhibit deficiencies.
 - May require attention.
</t>
    </r>
    <r>
      <rPr>
        <i/>
        <sz val="10"/>
        <color theme="1"/>
        <rFont val="Calibri"/>
        <family val="2"/>
        <scheme val="minor"/>
      </rPr>
      <t xml:space="preserve"> - Moderate defects and/or wear
</t>
    </r>
  </si>
  <si>
    <r>
      <t xml:space="preserve"> - An increasing potential for asset conditions to affect the services it (or they) provides.
 - Approaching the end of service life.
 - The condition is below the standard and a large portion of the system </t>
    </r>
    <r>
      <rPr>
        <i/>
        <sz val="10"/>
        <color theme="1"/>
        <rFont val="Calibri"/>
        <family val="2"/>
        <scheme val="minor"/>
      </rPr>
      <t>(or asset)</t>
    </r>
    <r>
      <rPr>
        <sz val="10"/>
        <color theme="1"/>
        <rFont val="Calibri"/>
        <family val="2"/>
        <scheme val="minor"/>
      </rPr>
      <t xml:space="preserve"> exhibits significant deterioration.
</t>
    </r>
    <r>
      <rPr>
        <i/>
        <sz val="10"/>
        <color theme="1"/>
        <rFont val="Calibri"/>
        <family val="2"/>
        <scheme val="minor"/>
      </rPr>
      <t xml:space="preserve"> - Significant defects and/or wear.
</t>
    </r>
  </si>
  <si>
    <r>
      <t xml:space="preserve"> - Unfit for sustained service. 
 - Near or beyond its expected service life and shows widespread signs of advanced deterioration. 
 - The asset or some assets may be unusable.
</t>
    </r>
    <r>
      <rPr>
        <i/>
        <sz val="10"/>
        <rFont val="Calibri"/>
        <family val="2"/>
        <scheme val="minor"/>
      </rPr>
      <t xml:space="preserve"> - Severe defects and/or wear </t>
    </r>
  </si>
  <si>
    <t>Sewer Pipes</t>
  </si>
  <si>
    <t>PACP</t>
  </si>
  <si>
    <t>PACP = 1 or 2</t>
  </si>
  <si>
    <t xml:space="preserve">PACP = 3 </t>
  </si>
  <si>
    <t>PACP = 4</t>
  </si>
  <si>
    <t xml:space="preserve">PACP = 5 </t>
  </si>
  <si>
    <t>PACP = 5</t>
  </si>
  <si>
    <t xml:space="preserve">Fair
</t>
  </si>
  <si>
    <t>Notes:  1.</t>
  </si>
  <si>
    <t xml:space="preserve">Likelihood of Failure is an estimate of the timespan (Condition) or the level of viability (Performance) that assets, asset components or asset systems are expected to provide adequate, safe and reliable  Community Levels of Service (CLOS) but at increasing levels of risk as assets/asset components degrade as the end of service life approaches. 
</t>
  </si>
  <si>
    <t xml:space="preserve">The total lifespan of an asset often extends beyond Estimated Useful Service Life; however, the assets may no longer be sufficient, safe, viable, economical or reliable to provide safe and desired community services.  Note that Likelihood of Failure provides high level estimates for strategic risk assessments purposes and can vary on an asset by asset basis according the environment, soil conditions, design, materials and use. </t>
  </si>
  <si>
    <t xml:space="preserve"> Very Good
</t>
  </si>
  <si>
    <t xml:space="preserve"> Good</t>
  </si>
  <si>
    <r>
      <t>Very Good or Good</t>
    </r>
    <r>
      <rPr>
        <b/>
        <sz val="10"/>
        <color theme="1"/>
        <rFont val="Calibri"/>
        <family val="2"/>
        <scheme val="minor"/>
      </rPr>
      <t xml:space="preserve">
</t>
    </r>
    <r>
      <rPr>
        <sz val="10"/>
        <color theme="1"/>
        <rFont val="Calibri"/>
        <family val="2"/>
        <scheme val="minor"/>
      </rPr>
      <t xml:space="preserve">
Pipe segment has minor defects - pipe unlikely to fail for at least 20 years.</t>
    </r>
    <r>
      <rPr>
        <b/>
        <sz val="10"/>
        <color theme="1"/>
        <rFont val="Calibri"/>
        <family val="2"/>
        <scheme val="minor"/>
      </rPr>
      <t xml:space="preserve">
</t>
    </r>
  </si>
  <si>
    <t xml:space="preserve">Fair
Pipe segment has moderate defects - deterioration may continue, at a ten to twenty year timeframe.
</t>
  </si>
  <si>
    <t>Poor
Pipe segment has severe defects - risk of failure within the next five to ten years</t>
  </si>
  <si>
    <r>
      <t xml:space="preserve">Very Poor
Pipe segment has failed or </t>
    </r>
    <r>
      <rPr>
        <b/>
        <u/>
        <sz val="10"/>
        <color theme="1"/>
        <rFont val="Calibri"/>
        <family val="2"/>
        <scheme val="minor"/>
      </rPr>
      <t>will likely fail within the next five years</t>
    </r>
    <r>
      <rPr>
        <sz val="10"/>
        <color theme="1"/>
        <rFont val="Calibri"/>
        <family val="2"/>
        <scheme val="minor"/>
      </rPr>
      <t xml:space="preserve"> - requires
immediate attention. </t>
    </r>
  </si>
  <si>
    <r>
      <t xml:space="preserve">Failed
Pipe segment </t>
    </r>
    <r>
      <rPr>
        <b/>
        <u/>
        <sz val="10"/>
        <rFont val="Calibri"/>
        <family val="2"/>
        <scheme val="minor"/>
      </rPr>
      <t>has failed</t>
    </r>
    <r>
      <rPr>
        <sz val="10"/>
        <rFont val="Calibri"/>
        <family val="2"/>
        <scheme val="minor"/>
      </rPr>
      <t xml:space="preserve"> or will likely fail within the next five years - requires
immediate attention.</t>
    </r>
  </si>
  <si>
    <t>Does not meet several performance requirements in whole or in part.
Perceivable and/or sporadic affects to services</t>
  </si>
  <si>
    <t>Does not meet many or most performance requirements as a whole.
Moderate or significant and/or ongoing affects to services.</t>
  </si>
  <si>
    <t>Ability to meet minimum current design and/or safety requirements</t>
  </si>
  <si>
    <t xml:space="preserve"> - Efficiency and effectiveness of service delivery
 - Ability to meet minimum current design and/or safety requirements
 - Level of operational problems experienced.
 -  Compliance with current Regulations and/or Standards (including the level of "grandfathering")
 -  Whether all required elements are present.</t>
  </si>
  <si>
    <t xml:space="preserve"> - Efficiency and effectiveness of service delivery
 - Ability to meet minimum current design and/or safety requirements
 - Level of operational problems experienced and whether they affect community services.
 -  Compliance with current Regulations and/or Standards (including the level of "grandfathering")
 -  Whether all required elements are present.
 - Relevance and effectiveness of technology
 - Efficiency of resource consumption </t>
  </si>
  <si>
    <t xml:space="preserve"> - Efficiency and effectiveness of service delivery
 - Ability to meet minimum current design and/or safety requirements
 - Level of operational problems experienced.
 -  Compliance with current Regulations and/or Standards (including the level of "grandfathering")
 -  Whether all required elements are present.
 - Relevance and effectiveness of technology</t>
  </si>
  <si>
    <r>
      <t xml:space="preserve"> - Fully meets or exceeds current minimum community service level requirements in a fully efficient and effective manner.
 - Exceeds minimum current design and/or safety requirements 
 - No operational problems experienced.
 - No affects on community service levels or stakeholders
 -  Fully complies with current Regulations and/or Standards</t>
    </r>
    <r>
      <rPr>
        <vertAlign val="superscript"/>
        <sz val="10"/>
        <color theme="1"/>
        <rFont val="Calibri"/>
        <family val="2"/>
        <scheme val="minor"/>
      </rPr>
      <t>3</t>
    </r>
    <r>
      <rPr>
        <sz val="10"/>
        <color theme="1"/>
        <rFont val="Calibri"/>
        <family val="2"/>
        <scheme val="minor"/>
      </rPr>
      <t>.
 -  No desirable elements are missing, and all required elements are present.
 - Technology is state-of-the art/best available
 - Resource consumption: 100% of baseline efficiency</t>
    </r>
  </si>
  <si>
    <r>
      <t xml:space="preserve"> - Meets current minimum community service level requirements in an efficient and effective manner.
 - Meets minimum current design and/or safety requirements
- Occasional operational problems may be experienced.
 - No noticeable affects on overall community service levels and/or stakeholders
- Complies with Regulations and/or Standards</t>
    </r>
    <r>
      <rPr>
        <vertAlign val="superscript"/>
        <sz val="10"/>
        <color theme="1"/>
        <rFont val="Calibri"/>
        <family val="2"/>
        <scheme val="minor"/>
      </rPr>
      <t>3</t>
    </r>
    <r>
      <rPr>
        <sz val="10"/>
        <color theme="1"/>
        <rFont val="Calibri"/>
        <family val="2"/>
        <scheme val="minor"/>
      </rPr>
      <t xml:space="preserve"> with possibly some "grandfathering" where permitted by Regulation for certain standards.
 - A few desirable elements may be missing, but all required elements are present. 
 - Technology is industry standard
 - Resource consumption: 91% to 100% of baseline efficiency</t>
    </r>
  </si>
  <si>
    <r>
      <t xml:space="preserve"> - Just meets/essentially satisfies the current minimum community service level requirements with possibly occasional or minor constraints, and/or some inefficiencies and ineffectiveness present.
 - Just meets minimum current  design and/or safety requirements possibly with some added monitoring, extra controls or maintenance.
 - Operational problems may occur more frequently.
 - There may be some minor affects to community service levels and/or stakeholders
 - Meets essential Regulations and/or Standards</t>
    </r>
    <r>
      <rPr>
        <vertAlign val="superscript"/>
        <sz val="10"/>
        <color theme="1"/>
        <rFont val="Calibri"/>
        <family val="2"/>
        <scheme val="minor"/>
      </rPr>
      <t>3</t>
    </r>
    <r>
      <rPr>
        <sz val="10"/>
        <color theme="1"/>
        <rFont val="Calibri"/>
        <family val="2"/>
        <scheme val="minor"/>
      </rPr>
      <t xml:space="preserve"> with "grandfathering"  where permitted by Regulation for certain standards.
 - A few desirable elements and one or two required elements are missing. 
- Technology is adequate but may not be efficient.
 - Resource consumption: 76 to 90% of baseline efficiency</t>
    </r>
  </si>
  <si>
    <r>
      <t xml:space="preserve"> - A limited ability to meet current minimum community service level requirements with performance frequently below minimum service and efficiency requirements.
 - Does not fully meet minimum current design and/or safety requirements in whole or in part. Significant monitoring, extra controls or maintenance actions may be required to maintain community services.
 - Significant operational problems are evident and occur frequently with perceivable and possibly moderate affects to community services
 - May not meet or partially meets essential Regulations and/or Standards</t>
    </r>
    <r>
      <rPr>
        <vertAlign val="superscript"/>
        <sz val="10"/>
        <color theme="1"/>
        <rFont val="Calibri"/>
        <family val="2"/>
        <scheme val="minor"/>
      </rPr>
      <t>3</t>
    </r>
    <r>
      <rPr>
        <sz val="10"/>
        <color theme="1"/>
        <rFont val="Calibri"/>
        <family val="2"/>
        <scheme val="minor"/>
      </rPr>
      <t xml:space="preserve"> which may not be permitted "grandfathering" by Regulation or are unsafe or impractical to continue "grandfathering"
 - Several desirable elements and one or two required elements are missing. 
 - Technology is nearing obsolescence. May be inefficient, prone to breakdown with no vendor support or original equipment manufacturer parts available.
 - Resource consumption: 51 to 75% of baseline efficiency</t>
    </r>
  </si>
  <si>
    <r>
      <t xml:space="preserve"> - Ability to meet current minimum community service level requirements is deficient and unsustainable with performance significantly and continuously below minimum service and efficiency requirements.
 - Does not most or all  meet minimum current design and/or safety requirements in whole.  Monitoring,  extra controls or maintenance actions are not practical or feasible to maintain community services.
 - Operational problems are serious and ongoing and affecting community services.
 -  Does not meet essential or critical Regulations and/or Standards</t>
    </r>
    <r>
      <rPr>
        <vertAlign val="superscript"/>
        <sz val="10"/>
        <rFont val="Calibri"/>
        <family val="2"/>
        <scheme val="minor"/>
      </rPr>
      <t>3</t>
    </r>
    <r>
      <rPr>
        <sz val="10"/>
        <rFont val="Calibri"/>
        <family val="2"/>
        <scheme val="minor"/>
      </rPr>
      <t>, and "grandfathering" cannot be permitted either by Regulation or due to safety or practical concerns.
 - Many desirable and several required elements are missing. 
 - Technology is obsolete and/or non-functional and replacement parts may be unavailable
 - Resource consumption: Less than 50% of baseline efficiency</t>
    </r>
  </si>
  <si>
    <t>Exceeds or fully meets performance requirements.
No affect to services</t>
  </si>
  <si>
    <t>Meets performance requirements.
No affect to services</t>
  </si>
  <si>
    <t>Just meets performance requirements with some limitations
Minor or no perceivable affects to services.</t>
  </si>
  <si>
    <t>Level of back-up capacity/units to maintain critical systems and services during emergency conditions.</t>
  </si>
  <si>
    <t>Availability of alternative sources for emergency service provision</t>
  </si>
  <si>
    <t>To what extent the assets are secure from acts of vandalism, trespassing, theft, assault or terrorism.</t>
  </si>
  <si>
    <t>To what extent the assets are resilient to environmental stresses; e.g. impacts from wind, fire, flooding, excessive rainfall/snowfall etc..</t>
  </si>
  <si>
    <t xml:space="preserve">To what extent are the assets resilient to the affects of climate change. </t>
  </si>
  <si>
    <t xml:space="preserve"> - Adequate capacity to convey runoff from storms per municipal design requirements. (Generally, storm sewers are sized to convey runoff from storms with return periods ranging from 2 years to 10 years.)</t>
  </si>
  <si>
    <t xml:space="preserve"> - Adequate capacity to convey runoff from 5-year return periods (per O.Reg 588/17)</t>
  </si>
  <si>
    <t xml:space="preserve"> - Climate change adaptation measures are in place</t>
  </si>
  <si>
    <t>To what extent are the facilities secure from acts of vandalism, trespassing, theft, assault or terrorism.</t>
  </si>
  <si>
    <t>Average System Capacity ALOS Ratings</t>
  </si>
  <si>
    <r>
      <t>Percentage of the municipal stormwater management (minor) system resilient to a 5-year return storm. (Per O.Reg 588/17 technical levels of service reporting requirements)</t>
    </r>
    <r>
      <rPr>
        <vertAlign val="superscript"/>
        <sz val="11"/>
        <color theme="1"/>
        <rFont val="Calibri"/>
        <family val="2"/>
        <scheme val="minor"/>
      </rPr>
      <t>5</t>
    </r>
  </si>
  <si>
    <t>Enter '100%' where under the range that most closely reflects the percentage of the system resilient to a 5-year return storm. (See optional rating scale in the Stormwater Performance Criteria).</t>
  </si>
  <si>
    <t>To what degree are minimum service requirements are maintained/protected with back-up systems, spare capacity or alternative supply.</t>
  </si>
  <si>
    <r>
      <t>Percentage of properties protected from a 100-year return storm (Per O.Reg 588/17 technical levels of service reporting requirements)</t>
    </r>
    <r>
      <rPr>
        <vertAlign val="superscript"/>
        <sz val="11"/>
        <color theme="1"/>
        <rFont val="Calibri"/>
        <family val="2"/>
        <scheme val="minor"/>
      </rPr>
      <t>5</t>
    </r>
    <r>
      <rPr>
        <sz val="11"/>
        <color theme="1"/>
        <rFont val="Calibri"/>
        <family val="2"/>
        <scheme val="minor"/>
      </rPr>
      <t xml:space="preserve">
</t>
    </r>
  </si>
  <si>
    <t>Enter '100%' where under the range that most closely reflects the percentage of properties protected from a 100-year return storm. (See optional rating scale in the Stormwater Performance Criteria).
Note: Because of the interdependence of the all of the asset classes under "Major Systems" to provide resiliency to a 100-year return storm, this measure is intended as a measure for the entire "Major System" category.</t>
  </si>
  <si>
    <t>Capacity to Meet Demands per O.Reg 588/17</t>
  </si>
  <si>
    <t xml:space="preserve"> - Capacity to meet maximum instantaneous design flows with largest units out of service ("firm"  station capacity including forcemains)
Back-up capacity/units for critical pumping station processes including:
 - Standby power generation as required
 - Emergency storage as required
 - Adequate site and facility security</t>
  </si>
  <si>
    <t xml:space="preserve"> - Critical operations are protected from 100 year storm events where required
 - Climate change adaptation measures are in place
</t>
  </si>
  <si>
    <t xml:space="preserve"> - Fully meets or exceeds the minimum emergency or service safeguard requirements for back-up systems, spare capacity, alternative supply or system/asset security.
 - Maximum protection or security from acts of vandalism, trespassing, theft, assault or terrorism. </t>
  </si>
  <si>
    <t xml:space="preserve"> - Meets the minimum emergency or service safeguard requirements for back-up systems, spare capacity, alternative supply or system/asset security.
 - Adequate protection or security from acts of vandalism, trespassing, theft, assault or terrorism. </t>
  </si>
  <si>
    <t xml:space="preserve"> - Provides acceptable but limited emergency or service safeguard requirements for back-up systems, spare capacity, alternative supply or system/asset security. 
 - Reasonable but limited protection or security from acts of vandalism, trespassing, theft, assault or terrorism.</t>
  </si>
  <si>
    <t xml:space="preserve"> -  Provides partial but inadequate emergency or service safeguard requirements for back-up systems, spare capacity, alternative supply or system/asset security.
 - Partial protection or security from acts of vandalism, trespassing, theft, assault or terrorism.</t>
  </si>
  <si>
    <t xml:space="preserve"> - Provides marginal or no emergency or service safeguard requirements for back-up systems, spare capacity, alternative supply or system/asset security.
 - Marginal or no protection or security from acts of vandalism, trespassing, theft, assault or terrorism.</t>
  </si>
  <si>
    <t xml:space="preserve"> - Assets are fully resilient to environmental stresses; e.g. impacts from wind, fire, flooding, excessive rainfall/snowfall etc..
 - Fully meets climate change mitigation requirements.</t>
  </si>
  <si>
    <t xml:space="preserve"> - Assets are adequately resilient to environmental stresses; e.g. impacts from wind, fire, flooding, excessive rainfall/snowfall etc..
 - Meets almost all climate change mitigation requirements.
</t>
  </si>
  <si>
    <t xml:space="preserve"> - Assets are resilient with some limitations to environmental stresses; e.g. impacts from wind, fire, flooding, excessive rainfall/snowfall etc..
 - Provides acceptable but limited protections from climate change.
</t>
  </si>
  <si>
    <t xml:space="preserve"> - Asset resiliency to environmental stresses is partially lacking; e.g. impacts from wind, fire, flooding, excessive rainfall/snowfall etc..
 - Provides partial but inadequate protections from climate change.
</t>
  </si>
  <si>
    <t xml:space="preserve"> - Asset resiliency to environmental stresses is mostly or completely lacking; e.g. impacts from wind, fire, flooding, excessive rainfall/snowfall etc..
 - Provides marginal or no protections from climate change
</t>
  </si>
  <si>
    <t xml:space="preserve"> - Other</t>
  </si>
  <si>
    <t>If additional rows or columns are required to be added, the sheet needs to be "Unprotected". When adding Rows, copy the row and paste between two criteria's by clicking "Insert Copied Row". This will allow formulas to be copied and pasted. There is no password to Unprotect the sheet.</t>
  </si>
  <si>
    <r>
      <t>Asset Classes/Types</t>
    </r>
    <r>
      <rPr>
        <b/>
        <vertAlign val="superscript"/>
        <sz val="11"/>
        <color theme="1"/>
        <rFont val="Calibri"/>
        <family val="2"/>
        <scheme val="minor"/>
      </rPr>
      <t>7</t>
    </r>
  </si>
  <si>
    <r>
      <t>Weightings based on importance to ALOS</t>
    </r>
    <r>
      <rPr>
        <b/>
        <vertAlign val="superscript"/>
        <sz val="11"/>
        <color theme="1"/>
        <rFont val="Calibri"/>
        <family val="2"/>
        <scheme val="minor"/>
      </rPr>
      <t>4, 5</t>
    </r>
    <r>
      <rPr>
        <b/>
        <sz val="11"/>
        <color theme="1"/>
        <rFont val="Calibri"/>
        <family val="2"/>
        <scheme val="minor"/>
      </rPr>
      <t xml:space="preserve">
(Optional)</t>
    </r>
  </si>
  <si>
    <r>
      <t xml:space="preserve">Consider the level of conformance to MOE Stormwater Planning and Design Guidelines for Operational Functionality, Capacity to Meet Demands, and System Resiliency in the context of the </t>
    </r>
    <r>
      <rPr>
        <b/>
        <sz val="11"/>
        <color theme="1"/>
        <rFont val="Calibri"/>
        <family val="2"/>
        <scheme val="minor"/>
      </rPr>
      <t>General Performance Ratings (Tab 5)</t>
    </r>
    <r>
      <rPr>
        <sz val="11"/>
        <color theme="1"/>
        <rFont val="Calibri"/>
        <family val="2"/>
        <scheme val="minor"/>
      </rPr>
      <t>.</t>
    </r>
  </si>
  <si>
    <t>Distribute the different performance as a percentage of the entire Asset Class.</t>
  </si>
  <si>
    <t>ALOS Performance Weightings</t>
  </si>
  <si>
    <r>
      <t xml:space="preserve">If weightings are to be applied, they must be applied to </t>
    </r>
    <r>
      <rPr>
        <b/>
        <u/>
        <sz val="11"/>
        <color theme="1"/>
        <rFont val="Calibri"/>
        <family val="2"/>
        <scheme val="minor"/>
      </rPr>
      <t>ALL</t>
    </r>
    <r>
      <rPr>
        <sz val="11"/>
        <color theme="1"/>
        <rFont val="Calibri"/>
        <family val="2"/>
        <scheme val="minor"/>
      </rPr>
      <t xml:space="preserve"> the asset performance ratings.</t>
    </r>
  </si>
  <si>
    <t>This worksheet should be applied once for each Asset Class and replicated as often as necessary to evaluate each of the Asset Classes.</t>
  </si>
  <si>
    <r>
      <t>Asset Types</t>
    </r>
    <r>
      <rPr>
        <b/>
        <vertAlign val="superscript"/>
        <sz val="11"/>
        <color theme="1"/>
        <rFont val="Calibri"/>
        <family val="2"/>
        <scheme val="minor"/>
      </rPr>
      <t>6</t>
    </r>
  </si>
  <si>
    <r>
      <t>Weightings based on importance to ALOS</t>
    </r>
    <r>
      <rPr>
        <b/>
        <vertAlign val="superscript"/>
        <sz val="11"/>
        <color theme="1"/>
        <rFont val="Calibri"/>
        <family val="2"/>
        <scheme val="minor"/>
      </rPr>
      <t>2, 3</t>
    </r>
    <r>
      <rPr>
        <b/>
        <sz val="11"/>
        <color theme="1"/>
        <rFont val="Calibri"/>
        <family val="2"/>
        <scheme val="minor"/>
      </rPr>
      <t xml:space="preserve">
(Optional)</t>
    </r>
  </si>
  <si>
    <r>
      <t xml:space="preserve"> Asset Ratings for each ALOS</t>
    </r>
    <r>
      <rPr>
        <b/>
        <vertAlign val="superscript"/>
        <sz val="11"/>
        <color theme="1"/>
        <rFont val="Calibri"/>
        <family val="2"/>
        <scheme val="minor"/>
      </rPr>
      <t>4</t>
    </r>
  </si>
  <si>
    <r>
      <t xml:space="preserve">Consider the level of conformance to MOE Stormwater Planning and Design Guidelines for Operational Functionality, Capacity to meet Demands, and System Resiliency in the context of the </t>
    </r>
    <r>
      <rPr>
        <b/>
        <sz val="11"/>
        <color theme="1"/>
        <rFont val="Calibri"/>
        <family val="2"/>
        <scheme val="minor"/>
      </rPr>
      <t>General Performance Ratings (Tab 5)</t>
    </r>
    <r>
      <rPr>
        <sz val="11"/>
        <color theme="1"/>
        <rFont val="Calibri"/>
        <family val="2"/>
        <scheme val="minor"/>
      </rPr>
      <t>.</t>
    </r>
  </si>
  <si>
    <t xml:space="preserve">2. </t>
  </si>
  <si>
    <t xml:space="preserve">3. </t>
  </si>
  <si>
    <t>ALOS Performance Ratings</t>
  </si>
  <si>
    <r>
      <t xml:space="preserve">This worksheet should be applied once for each asset type and replicated as often as necessary </t>
    </r>
    <r>
      <rPr>
        <b/>
        <u/>
        <sz val="11"/>
        <color theme="1"/>
        <rFont val="Calibri"/>
        <family val="2"/>
        <scheme val="minor"/>
      </rPr>
      <t>or</t>
    </r>
    <r>
      <rPr>
        <sz val="11"/>
        <color theme="1"/>
        <rFont val="Calibri"/>
        <family val="2"/>
        <scheme val="minor"/>
      </rPr>
      <t xml:space="preserve"> additional columns can be added for each additional asset in the Asset Class (formulas will be required to be copied over).</t>
    </r>
  </si>
  <si>
    <r>
      <t xml:space="preserve"> Asset Name</t>
    </r>
    <r>
      <rPr>
        <b/>
        <vertAlign val="superscript"/>
        <sz val="11"/>
        <color theme="1"/>
        <rFont val="Calibri"/>
        <family val="2"/>
        <scheme val="minor"/>
      </rPr>
      <t>6</t>
    </r>
  </si>
  <si>
    <r>
      <t>Performance Critera</t>
    </r>
    <r>
      <rPr>
        <b/>
        <vertAlign val="superscript"/>
        <sz val="11"/>
        <color theme="1"/>
        <rFont val="Calibri"/>
        <family val="2"/>
        <scheme val="minor"/>
      </rPr>
      <t>1</t>
    </r>
  </si>
  <si>
    <r>
      <t>Weightings based on importance to ALOS</t>
    </r>
    <r>
      <rPr>
        <b/>
        <vertAlign val="superscript"/>
        <sz val="11"/>
        <color theme="1"/>
        <rFont val="Calibri"/>
        <family val="2"/>
        <scheme val="minor"/>
      </rPr>
      <t>2,</t>
    </r>
    <r>
      <rPr>
        <b/>
        <sz val="11"/>
        <color theme="1"/>
        <rFont val="Calibri"/>
        <family val="2"/>
        <scheme val="minor"/>
      </rPr>
      <t xml:space="preserve"> </t>
    </r>
    <r>
      <rPr>
        <b/>
        <vertAlign val="superscript"/>
        <sz val="11"/>
        <color theme="1"/>
        <rFont val="Calibri"/>
        <family val="2"/>
        <scheme val="minor"/>
      </rPr>
      <t>3</t>
    </r>
    <r>
      <rPr>
        <b/>
        <sz val="11"/>
        <color theme="1"/>
        <rFont val="Calibri"/>
        <family val="2"/>
        <scheme val="minor"/>
      </rPr>
      <t xml:space="preserve">
(Optional)</t>
    </r>
  </si>
  <si>
    <r>
      <rPr>
        <sz val="11"/>
        <color theme="1"/>
        <rFont val="Calibri"/>
        <family val="2"/>
        <scheme val="minor"/>
      </rPr>
      <t xml:space="preserve">Consider the level of conformance to Operational Functionality, Capacity to Meet Demands, Operational Resiliency and Environmental Resiliency in the context of the </t>
    </r>
    <r>
      <rPr>
        <b/>
        <sz val="11"/>
        <color theme="1"/>
        <rFont val="Calibri"/>
        <family val="2"/>
        <scheme val="minor"/>
      </rPr>
      <t>General Performance Ratings (Tab 5).</t>
    </r>
  </si>
  <si>
    <t>AMONTario Asset Level of Service Framework</t>
  </si>
  <si>
    <t>Condition Levels of Service (Tab 4)</t>
  </si>
  <si>
    <t>Performance Levels of Service (Tabs 5-9)</t>
  </si>
  <si>
    <t>ALOS Measures</t>
  </si>
  <si>
    <t>Corresponding Likelihood of Failure Measures</t>
  </si>
  <si>
    <t>PCI, BCI, FCI, PACP, General Ratings (“Very Good” to “Very Poor”), Maximum Age, etc.</t>
  </si>
  <si>
    <t>Risk Ratings</t>
  </si>
  <si>
    <t>Estimated Timeframe</t>
  </si>
  <si>
    <t>% LoF</t>
  </si>
  <si>
    <r>
      <t>1.</t>
    </r>
    <r>
      <rPr>
        <sz val="7"/>
        <color theme="1"/>
        <rFont val="Times New Roman"/>
        <family val="1"/>
      </rPr>
      <t xml:space="preserve"> </t>
    </r>
    <r>
      <rPr>
        <sz val="11"/>
        <color rgb="FF000000"/>
        <rFont val="Calibri"/>
        <family val="2"/>
        <scheme val="minor"/>
      </rPr>
      <t>Operational Functionality
2. Capacity to Meet Demands
3. Operational Resiliency
4. Environmental Resiliency</t>
    </r>
  </si>
  <si>
    <t>ALOS Rating</t>
  </si>
  <si>
    <t>Very Unlikely</t>
  </si>
  <si>
    <t>&gt;20 yrs.</t>
  </si>
  <si>
    <t>&lt;10%</t>
  </si>
  <si>
    <t>Unlikely</t>
  </si>
  <si>
    <t>11-20 yrs.</t>
  </si>
  <si>
    <t>10%-30%</t>
  </si>
  <si>
    <t>Possible</t>
  </si>
  <si>
    <t>6-10 yrs.</t>
  </si>
  <si>
    <t>30%-60%</t>
  </si>
  <si>
    <t>Likely</t>
  </si>
  <si>
    <t>1-5 yrs.</t>
  </si>
  <si>
    <t>60%-90%</t>
  </si>
  <si>
    <t>Very Likely or Certain</t>
  </si>
  <si>
    <t>&lt;1 yr.</t>
  </si>
  <si>
    <t>&gt;90%</t>
  </si>
  <si>
    <t>General Description</t>
  </si>
  <si>
    <t>ALOS Rating - Operational Functionality</t>
  </si>
  <si>
    <t>ALOS Rating - Capacity to Meet Demands</t>
  </si>
  <si>
    <t>ALOS Rating - Environmental Resiliency</t>
  </si>
  <si>
    <t>ALOS Rating - Operational Resiliency</t>
  </si>
  <si>
    <t>ALOS Rating - System Capacity/Resiliency</t>
  </si>
  <si>
    <t>Asset Name</t>
  </si>
  <si>
    <t>This worksheet can be used to evaluate up to four assets within the same Asset Class and the sheet can be replicated to evaluate additional assets.</t>
  </si>
  <si>
    <t>ALOS Categories</t>
  </si>
  <si>
    <t>General ALOS Measurement Criteria</t>
  </si>
  <si>
    <t>Predominant Community Service Outcomes</t>
  </si>
  <si>
    <t>Health &amp; Safety</t>
  </si>
  <si>
    <t>Reliability</t>
  </si>
  <si>
    <t>Quality</t>
  </si>
  <si>
    <t>Quantity</t>
  </si>
  <si>
    <t>Efficiency</t>
  </si>
  <si>
    <t xml:space="preserve">Accessibility </t>
  </si>
  <si>
    <t>Physical state of the asset measured by condition rating systems (PCI, BCI, FCI, PACP, Number of Breaks, Very Good to Very Poor etc.)</t>
  </si>
  <si>
    <t>X</t>
  </si>
  <si>
    <t xml:space="preserve"> - To what degree capacity satisfies current demands and minimum community service levels
 - Level of operational problems experienced.
 - Are there noticeable negative affects on community service levels or stakeholders (residents and businesses)</t>
  </si>
  <si>
    <t xml:space="preserve"> - To what degree minimum service requirements are maintained/protected with back-up systems, spare capacity or alternative supply.
 - To what extent the assets are secure from acts of vandalism, trespassing, theft, assault or terrorism.</t>
  </si>
  <si>
    <t xml:space="preserve">Environmental Resiliency </t>
  </si>
  <si>
    <t xml:space="preserve"> - To what extent the assets are resilient to environmental stresses; e.g. impacts from wind, fire, flooding, excessive rainfall/snowfall etc..
 - To what extent are the assets resilient to the affects of climate change.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</si>
</sst>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00000"/>
    <numFmt numFmtId="165" formatCode="_(&quot;$&quot;* #,##0.00_);_(&quot;$&quot;* \(#,##0.00\);_(&quot;$&quot;* &quot;-&quot;??_);_(@_)"/>
    <numFmt numFmtId="166" formatCode="0.0%"/>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vertAlign val="superscript"/>
      <sz val="11"/>
      <color theme="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b/>
      <u/>
      <sz val="10"/>
      <color theme="1"/>
      <name val="Calibri"/>
      <family val="2"/>
      <scheme val="minor"/>
    </font>
    <font>
      <sz val="10"/>
      <name val="Calibri"/>
      <family val="2"/>
      <scheme val="minor"/>
    </font>
    <font>
      <b/>
      <sz val="10"/>
      <name val="Calibri"/>
      <family val="2"/>
      <scheme val="minor"/>
    </font>
    <font>
      <b/>
      <u/>
      <sz val="10"/>
      <name val="Calibri"/>
      <family val="2"/>
      <scheme val="minor"/>
    </font>
    <font>
      <b/>
      <i/>
      <sz val="10"/>
      <name val="Calibri"/>
      <family val="2"/>
      <scheme val="minor"/>
    </font>
    <font>
      <i/>
      <sz val="10"/>
      <name val="Calibri"/>
      <family val="2"/>
      <scheme val="minor"/>
    </font>
    <font>
      <u/>
      <sz val="10"/>
      <color theme="1"/>
      <name val="Calibri"/>
      <family val="2"/>
      <scheme val="minor"/>
    </font>
    <font>
      <i/>
      <u/>
      <sz val="10"/>
      <color theme="1"/>
      <name val="Calibri"/>
      <family val="2"/>
      <scheme val="minor"/>
    </font>
    <font>
      <sz val="12"/>
      <color theme="1"/>
      <name val="Arial"/>
      <family val="2"/>
    </font>
    <font>
      <b/>
      <sz val="12"/>
      <color theme="0"/>
      <name val="Calibri"/>
      <family val="2"/>
      <scheme val="minor"/>
    </font>
    <font>
      <b/>
      <vertAlign val="superscript"/>
      <sz val="12"/>
      <color theme="0"/>
      <name val="Calibri"/>
      <family val="2"/>
      <scheme val="minor"/>
    </font>
    <font>
      <b/>
      <sz val="11"/>
      <name val="Calibri"/>
      <family val="2"/>
      <scheme val="minor"/>
    </font>
    <font>
      <b/>
      <sz val="12"/>
      <color theme="1"/>
      <name val="Calibri"/>
      <family val="2"/>
      <scheme val="minor"/>
    </font>
    <font>
      <vertAlign val="superscript"/>
      <sz val="10"/>
      <color theme="1"/>
      <name val="Calibri"/>
      <family val="2"/>
      <scheme val="minor"/>
    </font>
    <font>
      <vertAlign val="superscript"/>
      <sz val="10"/>
      <name val="Calibri"/>
      <family val="2"/>
      <scheme val="minor"/>
    </font>
    <font>
      <b/>
      <vertAlign val="superscript"/>
      <sz val="11"/>
      <color theme="1"/>
      <name val="Calibri"/>
      <family val="2"/>
      <scheme val="minor"/>
    </font>
    <font>
      <vertAlign val="superscript"/>
      <sz val="11"/>
      <color theme="1"/>
      <name val="Calibri"/>
      <family val="2"/>
      <scheme val="minor"/>
    </font>
    <font>
      <b/>
      <sz val="14"/>
      <color theme="1"/>
      <name val="Calibri"/>
      <family val="2"/>
      <scheme val="minor"/>
    </font>
    <font>
      <b/>
      <sz val="14"/>
      <color theme="0"/>
      <name val="Calibri"/>
      <family val="2"/>
      <scheme val="minor"/>
    </font>
    <font>
      <b/>
      <sz val="9"/>
      <color indexed="81"/>
      <name val="Tahoma"/>
      <family val="2"/>
    </font>
    <font>
      <sz val="9"/>
      <color indexed="81"/>
      <name val="Tahoma"/>
      <family val="2"/>
    </font>
    <font>
      <sz val="11"/>
      <name val="Calibri"/>
      <family val="2"/>
      <scheme val="minor"/>
    </font>
    <font>
      <sz val="11"/>
      <color theme="0"/>
      <name val="Calibri"/>
      <family val="2"/>
      <scheme val="minor"/>
    </font>
    <font>
      <sz val="12"/>
      <color theme="1"/>
      <name val="Calibri"/>
      <family val="2"/>
      <scheme val="minor"/>
    </font>
    <font>
      <sz val="12"/>
      <color theme="0"/>
      <name val="Calibri"/>
      <family val="2"/>
      <scheme val="minor"/>
    </font>
    <font>
      <sz val="12"/>
      <name val="Calibri"/>
      <family val="2"/>
      <scheme val="minor"/>
    </font>
    <font>
      <b/>
      <u/>
      <sz val="11"/>
      <color theme="1"/>
      <name val="Calibri"/>
      <family val="2"/>
      <scheme val="minor"/>
    </font>
    <font>
      <b/>
      <sz val="18"/>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sz val="7"/>
      <color theme="1"/>
      <name val="Times New Roman"/>
      <family val="1"/>
    </font>
    <font>
      <sz val="20"/>
      <color theme="1"/>
      <name val="Calibri"/>
      <family val="2"/>
      <scheme val="minor"/>
    </font>
  </fonts>
  <fills count="18">
    <fill>
      <patternFill patternType="none"/>
    </fill>
    <fill>
      <patternFill patternType="gray125"/>
    </fill>
    <fill>
      <patternFill patternType="solid">
        <fgColor rgb="FF00206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2CC"/>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rgb="FFD9E2F3"/>
        <bgColor indexed="64"/>
      </patternFill>
    </fill>
    <fill>
      <patternFill patternType="solid">
        <fgColor theme="4" tint="-0.249977111117893"/>
        <bgColor indexed="64"/>
      </patternFill>
    </fill>
  </fills>
  <borders count="7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666666"/>
      </left>
      <right style="medium">
        <color rgb="FF666666"/>
      </right>
      <top/>
      <bottom/>
      <diagonal/>
    </border>
    <border>
      <left style="medium">
        <color rgb="FF666666"/>
      </left>
      <right/>
      <top style="medium">
        <color rgb="FF000000"/>
      </top>
      <bottom/>
      <diagonal/>
    </border>
    <border>
      <left/>
      <right/>
      <top style="medium">
        <color rgb="FF000000"/>
      </top>
      <bottom/>
      <diagonal/>
    </border>
    <border>
      <left/>
      <right style="medium">
        <color rgb="FF666666"/>
      </right>
      <top style="medium">
        <color rgb="FF000000"/>
      </top>
      <bottom/>
      <diagonal/>
    </border>
    <border>
      <left/>
      <right style="medium">
        <color indexed="64"/>
      </right>
      <top style="medium">
        <color indexed="64"/>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529">
    <xf numFmtId="0" fontId="0" fillId="0" borderId="0" xfId="0"/>
    <xf numFmtId="0" fontId="0" fillId="0" borderId="0" xfId="0" applyAlignment="1">
      <alignment horizontal="center" vertical="center" wrapText="1"/>
    </xf>
    <xf numFmtId="0" fontId="3" fillId="3"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5" fillId="8" borderId="7" xfId="0" applyFont="1" applyFill="1" applyBorder="1" applyAlignment="1">
      <alignment vertical="top" wrapText="1"/>
    </xf>
    <xf numFmtId="0" fontId="5" fillId="8" borderId="9" xfId="0" applyFont="1" applyFill="1" applyBorder="1" applyAlignment="1">
      <alignment horizontal="left" vertical="top" wrapText="1"/>
    </xf>
    <xf numFmtId="0" fontId="5" fillId="8" borderId="10" xfId="0" applyFont="1" applyFill="1" applyBorder="1" applyAlignment="1">
      <alignment vertical="top" wrapText="1"/>
    </xf>
    <xf numFmtId="0" fontId="5" fillId="8" borderId="11" xfId="0" applyFont="1" applyFill="1" applyBorder="1" applyAlignment="1">
      <alignment vertical="top" wrapText="1"/>
    </xf>
    <xf numFmtId="0" fontId="10" fillId="8" borderId="12" xfId="0" applyFont="1" applyFill="1" applyBorder="1" applyAlignment="1">
      <alignment vertical="top" wrapText="1"/>
    </xf>
    <xf numFmtId="0" fontId="5" fillId="8" borderId="7" xfId="0" applyFont="1" applyFill="1" applyBorder="1" applyAlignment="1">
      <alignment horizontal="left" vertical="top" wrapText="1"/>
    </xf>
    <xf numFmtId="0" fontId="5" fillId="8" borderId="6" xfId="0" applyFont="1" applyFill="1" applyBorder="1" applyAlignment="1">
      <alignment vertical="top" wrapText="1"/>
    </xf>
    <xf numFmtId="0" fontId="5" fillId="8" borderId="13" xfId="0" applyFont="1" applyFill="1" applyBorder="1" applyAlignment="1">
      <alignment vertical="top" wrapText="1"/>
    </xf>
    <xf numFmtId="0" fontId="5" fillId="8" borderId="2" xfId="0" applyFont="1" applyFill="1" applyBorder="1" applyAlignment="1">
      <alignment vertical="top" wrapText="1"/>
    </xf>
    <xf numFmtId="0" fontId="5" fillId="8" borderId="14" xfId="0" applyFont="1" applyFill="1" applyBorder="1" applyAlignment="1">
      <alignment vertical="top" wrapText="1"/>
    </xf>
    <xf numFmtId="0" fontId="10" fillId="8" borderId="15" xfId="0" applyFont="1" applyFill="1" applyBorder="1" applyAlignment="1">
      <alignment vertical="top" wrapText="1"/>
    </xf>
    <xf numFmtId="0" fontId="5" fillId="8" borderId="4" xfId="0" applyFont="1" applyFill="1" applyBorder="1" applyAlignment="1">
      <alignment vertical="top" wrapText="1"/>
    </xf>
    <xf numFmtId="0" fontId="5" fillId="0" borderId="0" xfId="0" applyFont="1" applyAlignment="1">
      <alignment vertical="center" wrapText="1"/>
    </xf>
    <xf numFmtId="0" fontId="0" fillId="0" borderId="0" xfId="0" applyAlignment="1">
      <alignment horizontal="right" vertical="top"/>
    </xf>
    <xf numFmtId="0" fontId="0" fillId="9" borderId="0" xfId="0" applyFill="1" applyAlignment="1">
      <alignment horizontal="center" vertical="center" wrapText="1"/>
    </xf>
    <xf numFmtId="0" fontId="0" fillId="10" borderId="0" xfId="0" applyFill="1" applyAlignment="1">
      <alignment horizontal="center" vertical="center" wrapText="1"/>
    </xf>
    <xf numFmtId="16" fontId="0" fillId="9" borderId="0" xfId="0" quotePrefix="1" applyNumberFormat="1" applyFill="1" applyAlignment="1">
      <alignment horizontal="center" vertical="center" wrapText="1"/>
    </xf>
    <xf numFmtId="49" fontId="5" fillId="0" borderId="0" xfId="0" applyNumberFormat="1" applyFont="1" applyAlignment="1">
      <alignment horizontal="left" vertical="center" wrapText="1"/>
    </xf>
    <xf numFmtId="0" fontId="17" fillId="0" borderId="0" xfId="0" applyFont="1"/>
    <xf numFmtId="0" fontId="0" fillId="9" borderId="0" xfId="0" quotePrefix="1" applyFill="1" applyAlignment="1">
      <alignment horizontal="center" vertical="center" wrapText="1"/>
    </xf>
    <xf numFmtId="49" fontId="5" fillId="0" borderId="0" xfId="0" applyNumberFormat="1" applyFont="1"/>
    <xf numFmtId="0" fontId="0" fillId="0" borderId="0" xfId="0" quotePrefix="1" applyAlignment="1">
      <alignment horizontal="center" vertical="center" wrapText="1"/>
    </xf>
    <xf numFmtId="0" fontId="20" fillId="11" borderId="7" xfId="0" applyFont="1" applyFill="1" applyBorder="1" applyAlignment="1">
      <alignment horizontal="center" vertical="center" textRotation="90" wrapText="1"/>
    </xf>
    <xf numFmtId="0" fontId="21" fillId="3"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3" fillId="11" borderId="16" xfId="0" applyFont="1" applyFill="1" applyBorder="1" applyAlignment="1">
      <alignment horizontal="center" vertical="center" textRotation="90"/>
    </xf>
    <xf numFmtId="0" fontId="5" fillId="12" borderId="17" xfId="0" applyFont="1" applyFill="1" applyBorder="1" applyAlignment="1">
      <alignment horizontal="left" vertical="top" wrapText="1"/>
    </xf>
    <xf numFmtId="0" fontId="5" fillId="12" borderId="14" xfId="0" applyFont="1" applyFill="1" applyBorder="1" applyAlignment="1">
      <alignment horizontal="left" vertical="top" wrapText="1"/>
    </xf>
    <xf numFmtId="0" fontId="5" fillId="12" borderId="18" xfId="0" applyFont="1" applyFill="1" applyBorder="1" applyAlignment="1">
      <alignment horizontal="left" vertical="top" wrapText="1"/>
    </xf>
    <xf numFmtId="0" fontId="10" fillId="12" borderId="5" xfId="0" applyFont="1" applyFill="1" applyBorder="1" applyAlignment="1">
      <alignment vertical="top" wrapText="1"/>
    </xf>
    <xf numFmtId="0" fontId="3" fillId="11" borderId="7" xfId="0" applyFont="1" applyFill="1" applyBorder="1" applyAlignment="1">
      <alignment horizontal="center" vertical="center" textRotation="90" wrapText="1"/>
    </xf>
    <xf numFmtId="0" fontId="5" fillId="12" borderId="2" xfId="0" applyFont="1" applyFill="1" applyBorder="1" applyAlignment="1">
      <alignment horizontal="left" vertical="top" wrapText="1"/>
    </xf>
    <xf numFmtId="0" fontId="5" fillId="12" borderId="13" xfId="0" applyFont="1" applyFill="1" applyBorder="1" applyAlignment="1">
      <alignment horizontal="left" vertical="top" wrapText="1"/>
    </xf>
    <xf numFmtId="0" fontId="10" fillId="12" borderId="4" xfId="0" applyFont="1" applyFill="1" applyBorder="1" applyAlignment="1">
      <alignment vertical="top" wrapText="1"/>
    </xf>
    <xf numFmtId="0" fontId="5" fillId="12" borderId="9" xfId="0" applyFont="1" applyFill="1" applyBorder="1" applyAlignment="1">
      <alignment horizontal="left" vertical="top" wrapText="1"/>
    </xf>
    <xf numFmtId="0" fontId="5" fillId="13" borderId="13" xfId="0" applyFont="1" applyFill="1" applyBorder="1" applyAlignment="1">
      <alignment horizontal="left" vertical="top" wrapText="1"/>
    </xf>
    <xf numFmtId="0" fontId="5" fillId="12" borderId="3" xfId="0" applyFont="1" applyFill="1" applyBorder="1" applyAlignment="1">
      <alignment horizontal="left" vertical="top" wrapText="1"/>
    </xf>
    <xf numFmtId="0" fontId="5" fillId="12" borderId="15" xfId="0" applyFont="1" applyFill="1" applyBorder="1" applyAlignment="1">
      <alignment horizontal="left" vertical="top" wrapText="1"/>
    </xf>
    <xf numFmtId="0" fontId="5" fillId="13" borderId="14" xfId="0" applyFont="1" applyFill="1" applyBorder="1" applyAlignment="1">
      <alignment horizontal="left" vertical="top" wrapText="1"/>
    </xf>
    <xf numFmtId="0" fontId="10" fillId="12" borderId="15" xfId="0" applyFont="1" applyFill="1" applyBorder="1" applyAlignment="1">
      <alignment horizontal="left" vertical="top" wrapText="1"/>
    </xf>
    <xf numFmtId="0" fontId="0" fillId="0" borderId="0" xfId="0" applyAlignment="1">
      <alignment vertical="top"/>
    </xf>
    <xf numFmtId="0" fontId="0" fillId="0" borderId="0" xfId="0" quotePrefix="1" applyAlignment="1">
      <alignment horizontal="right" vertical="top"/>
    </xf>
    <xf numFmtId="0" fontId="5" fillId="0" borderId="0" xfId="0" applyFont="1" applyAlignment="1">
      <alignment vertical="center"/>
    </xf>
    <xf numFmtId="0" fontId="0" fillId="0" borderId="0" xfId="0" quotePrefix="1" applyAlignment="1">
      <alignment horizontal="right"/>
    </xf>
    <xf numFmtId="0" fontId="5" fillId="0" borderId="0" xfId="0" applyFont="1" applyAlignment="1">
      <alignment horizontal="center"/>
    </xf>
    <xf numFmtId="0" fontId="2" fillId="2" borderId="7" xfId="0" applyFont="1" applyFill="1" applyBorder="1" applyAlignment="1">
      <alignment horizontal="center" vertical="center" wrapText="1"/>
    </xf>
    <xf numFmtId="0" fontId="2" fillId="2" borderId="7" xfId="0" applyFont="1" applyFill="1" applyBorder="1" applyAlignment="1">
      <alignment horizontal="center" vertical="center" textRotation="90" wrapText="1"/>
    </xf>
    <xf numFmtId="0" fontId="3" fillId="11" borderId="21" xfId="0" applyFont="1" applyFill="1" applyBorder="1" applyAlignment="1">
      <alignment horizontal="center" vertical="center" textRotation="90" wrapText="1"/>
    </xf>
    <xf numFmtId="0" fontId="0" fillId="12" borderId="12" xfId="0" applyFill="1" applyBorder="1" applyAlignment="1">
      <alignment vertical="top" wrapText="1"/>
    </xf>
    <xf numFmtId="0" fontId="3" fillId="11" borderId="24" xfId="0" applyFont="1" applyFill="1" applyBorder="1" applyAlignment="1">
      <alignment horizontal="center" vertical="center" textRotation="90" wrapText="1"/>
    </xf>
    <xf numFmtId="0" fontId="0" fillId="12" borderId="25" xfId="0" applyFill="1" applyBorder="1" applyAlignment="1">
      <alignment vertical="top" wrapText="1"/>
    </xf>
    <xf numFmtId="0" fontId="0" fillId="12" borderId="27" xfId="0" applyFill="1" applyBorder="1" applyAlignment="1">
      <alignment vertical="top" wrapText="1"/>
    </xf>
    <xf numFmtId="0" fontId="0" fillId="12" borderId="28" xfId="0" applyFill="1" applyBorder="1" applyAlignment="1">
      <alignment vertical="top" wrapText="1"/>
    </xf>
    <xf numFmtId="0" fontId="3" fillId="11" borderId="29" xfId="0" applyFont="1" applyFill="1" applyBorder="1" applyAlignment="1">
      <alignment horizontal="center" vertical="center" textRotation="90" wrapText="1"/>
    </xf>
    <xf numFmtId="0" fontId="0" fillId="12" borderId="30" xfId="0" applyFill="1" applyBorder="1" applyAlignment="1">
      <alignment vertical="top" wrapText="1"/>
    </xf>
    <xf numFmtId="0" fontId="3" fillId="11" borderId="31" xfId="0" applyFont="1" applyFill="1" applyBorder="1" applyAlignment="1">
      <alignment horizontal="center" vertical="center" textRotation="90" wrapText="1"/>
    </xf>
    <xf numFmtId="0" fontId="0" fillId="12" borderId="32" xfId="0" applyFill="1" applyBorder="1" applyAlignment="1">
      <alignment vertical="top" wrapText="1"/>
    </xf>
    <xf numFmtId="0" fontId="6" fillId="0" borderId="0" xfId="0" applyFont="1" applyAlignment="1">
      <alignment vertical="center" textRotation="90" wrapText="1"/>
    </xf>
    <xf numFmtId="0" fontId="5" fillId="0" borderId="0" xfId="0" applyFont="1" applyAlignment="1">
      <alignment horizontal="right" vertical="top"/>
    </xf>
    <xf numFmtId="0" fontId="5" fillId="0" borderId="0" xfId="0" quotePrefix="1" applyFont="1" applyAlignment="1">
      <alignment horizontal="right" vertical="top"/>
    </xf>
    <xf numFmtId="0" fontId="3" fillId="0" borderId="0" xfId="0" applyFont="1" applyAlignment="1">
      <alignment textRotation="90"/>
    </xf>
    <xf numFmtId="0" fontId="0" fillId="0" borderId="35" xfId="0" applyBorder="1" applyAlignment="1">
      <alignment horizontal="center" vertical="center"/>
    </xf>
    <xf numFmtId="0" fontId="0" fillId="0" borderId="40" xfId="0" applyBorder="1" applyAlignment="1">
      <alignment horizontal="center" vertical="center"/>
    </xf>
    <xf numFmtId="0" fontId="3" fillId="11" borderId="17" xfId="0" applyFont="1" applyFill="1" applyBorder="1" applyAlignment="1">
      <alignment horizontal="center" vertical="center" wrapText="1"/>
    </xf>
    <xf numFmtId="0" fontId="0" fillId="0" borderId="12" xfId="0" applyBorder="1" applyAlignment="1">
      <alignment vertical="center" wrapText="1"/>
    </xf>
    <xf numFmtId="0" fontId="0" fillId="0" borderId="46" xfId="0" applyBorder="1" applyAlignment="1">
      <alignment vertical="center" wrapText="1"/>
    </xf>
    <xf numFmtId="0" fontId="26" fillId="3" borderId="17" xfId="0" applyFont="1" applyFill="1" applyBorder="1" applyAlignment="1">
      <alignment horizontal="center" vertical="center"/>
    </xf>
    <xf numFmtId="0" fontId="26" fillId="4" borderId="1" xfId="0" applyFont="1" applyFill="1" applyBorder="1" applyAlignment="1">
      <alignment horizontal="center" vertical="center"/>
    </xf>
    <xf numFmtId="0" fontId="26" fillId="5" borderId="1" xfId="0" applyFont="1" applyFill="1" applyBorder="1" applyAlignment="1">
      <alignment horizontal="center" vertical="center"/>
    </xf>
    <xf numFmtId="0" fontId="26" fillId="6" borderId="1" xfId="0" applyFont="1" applyFill="1" applyBorder="1" applyAlignment="1">
      <alignment horizontal="center" vertical="center"/>
    </xf>
    <xf numFmtId="0" fontId="27" fillId="7" borderId="5" xfId="0" applyFont="1" applyFill="1" applyBorder="1" applyAlignment="1">
      <alignment horizontal="center" vertical="center"/>
    </xf>
    <xf numFmtId="0" fontId="5" fillId="8" borderId="34" xfId="0" applyFont="1" applyFill="1" applyBorder="1" applyAlignment="1">
      <alignment horizontal="center" vertical="center" wrapText="1"/>
    </xf>
    <xf numFmtId="0" fontId="5" fillId="8" borderId="35" xfId="0" applyFont="1" applyFill="1" applyBorder="1" applyAlignment="1">
      <alignment horizontal="center" vertical="center" wrapText="1"/>
    </xf>
    <xf numFmtId="0" fontId="0" fillId="8" borderId="51" xfId="0" applyFill="1" applyBorder="1" applyAlignment="1">
      <alignment horizontal="center" vertical="center"/>
    </xf>
    <xf numFmtId="0" fontId="0" fillId="8" borderId="23" xfId="0" applyFill="1" applyBorder="1" applyAlignment="1">
      <alignment horizontal="center" vertical="center"/>
    </xf>
    <xf numFmtId="0" fontId="0" fillId="8" borderId="46" xfId="0" applyFill="1" applyBorder="1" applyAlignment="1">
      <alignment horizontal="center" vertical="center"/>
    </xf>
    <xf numFmtId="0" fontId="5" fillId="8" borderId="0" xfId="0" applyFont="1" applyFill="1" applyAlignment="1">
      <alignment horizontal="center" vertical="center" wrapText="1"/>
    </xf>
    <xf numFmtId="0" fontId="5" fillId="8" borderId="33" xfId="0" applyFont="1" applyFill="1" applyBorder="1" applyAlignment="1">
      <alignment horizontal="center" vertical="center" wrapText="1"/>
    </xf>
    <xf numFmtId="0" fontId="0" fillId="8" borderId="52" xfId="0" applyFill="1" applyBorder="1" applyAlignment="1">
      <alignment horizontal="center" vertical="center"/>
    </xf>
    <xf numFmtId="0" fontId="0" fillId="8" borderId="27" xfId="0" applyFill="1" applyBorder="1" applyAlignment="1">
      <alignment horizontal="center" vertical="center"/>
    </xf>
    <xf numFmtId="0" fontId="0" fillId="8" borderId="28" xfId="0" applyFill="1" applyBorder="1" applyAlignment="1">
      <alignment horizontal="center" vertical="center"/>
    </xf>
    <xf numFmtId="0" fontId="5" fillId="12" borderId="53" xfId="0" applyFont="1" applyFill="1" applyBorder="1" applyAlignment="1" applyProtection="1">
      <alignment horizontal="center" vertical="center" wrapText="1"/>
      <protection locked="0"/>
    </xf>
    <xf numFmtId="0" fontId="5" fillId="12" borderId="35" xfId="0" applyFont="1" applyFill="1" applyBorder="1" applyAlignment="1" applyProtection="1">
      <alignment horizontal="center" vertical="center" wrapText="1"/>
      <protection locked="0"/>
    </xf>
    <xf numFmtId="0" fontId="0" fillId="12" borderId="51" xfId="0" applyFill="1" applyBorder="1" applyAlignment="1">
      <alignment horizontal="center" vertical="center"/>
    </xf>
    <xf numFmtId="0" fontId="0" fillId="12" borderId="23" xfId="0" applyFill="1" applyBorder="1" applyAlignment="1">
      <alignment horizontal="center" vertical="center"/>
    </xf>
    <xf numFmtId="0" fontId="0" fillId="12" borderId="46" xfId="0" applyFill="1" applyBorder="1" applyAlignment="1">
      <alignment horizontal="center" vertical="center"/>
    </xf>
    <xf numFmtId="0" fontId="5" fillId="12" borderId="40" xfId="0" applyFont="1" applyFill="1" applyBorder="1" applyAlignment="1" applyProtection="1">
      <alignment horizontal="center" vertical="center" wrapText="1"/>
      <protection locked="0"/>
    </xf>
    <xf numFmtId="0" fontId="0" fillId="12" borderId="54" xfId="0" applyFill="1" applyBorder="1" applyAlignment="1">
      <alignment horizontal="center" vertical="center"/>
    </xf>
    <xf numFmtId="0" fontId="0" fillId="12" borderId="39" xfId="0" applyFill="1" applyBorder="1" applyAlignment="1">
      <alignment horizontal="center" vertical="center"/>
    </xf>
    <xf numFmtId="0" fontId="0" fillId="12" borderId="25" xfId="0" applyFill="1" applyBorder="1" applyAlignment="1">
      <alignment horizontal="center" vertical="center"/>
    </xf>
    <xf numFmtId="0" fontId="5" fillId="12" borderId="53" xfId="0" applyFont="1" applyFill="1" applyBorder="1" applyAlignment="1">
      <alignment horizontal="center" vertical="center" wrapText="1"/>
    </xf>
    <xf numFmtId="0" fontId="5" fillId="12" borderId="40" xfId="0" applyFont="1" applyFill="1" applyBorder="1" applyAlignment="1">
      <alignment horizontal="center" vertical="center" wrapText="1"/>
    </xf>
    <xf numFmtId="0" fontId="5" fillId="12" borderId="43" xfId="0" applyFont="1" applyFill="1" applyBorder="1" applyAlignment="1">
      <alignment horizontal="center" vertical="center" wrapText="1"/>
    </xf>
    <xf numFmtId="0" fontId="5" fillId="12" borderId="41" xfId="0" applyFont="1" applyFill="1" applyBorder="1" applyAlignment="1">
      <alignment horizontal="center" vertical="center" wrapText="1"/>
    </xf>
    <xf numFmtId="0" fontId="5" fillId="12" borderId="33" xfId="0" applyFont="1" applyFill="1" applyBorder="1" applyAlignment="1">
      <alignment horizontal="center" vertical="center" wrapText="1"/>
    </xf>
    <xf numFmtId="0" fontId="0" fillId="12" borderId="52" xfId="0" applyFill="1" applyBorder="1" applyAlignment="1">
      <alignment horizontal="center" vertical="center"/>
    </xf>
    <xf numFmtId="0" fontId="0" fillId="12" borderId="27" xfId="0" applyFill="1" applyBorder="1" applyAlignment="1">
      <alignment horizontal="center" vertical="center"/>
    </xf>
    <xf numFmtId="0" fontId="0" fillId="12" borderId="28" xfId="0" applyFill="1" applyBorder="1" applyAlignment="1">
      <alignment horizontal="center" vertical="center"/>
    </xf>
    <xf numFmtId="0" fontId="5" fillId="12" borderId="10" xfId="0" applyFont="1" applyFill="1" applyBorder="1" applyAlignment="1" applyProtection="1">
      <alignment horizontal="center" vertical="center" wrapText="1"/>
      <protection locked="0"/>
    </xf>
    <xf numFmtId="0" fontId="5" fillId="9" borderId="16" xfId="0" applyFont="1" applyFill="1" applyBorder="1" applyAlignment="1" applyProtection="1">
      <alignment vertical="center" wrapText="1"/>
      <protection locked="0"/>
    </xf>
    <xf numFmtId="0" fontId="5" fillId="12" borderId="56" xfId="0" applyFont="1" applyFill="1" applyBorder="1" applyAlignment="1">
      <alignment horizontal="center" vertical="center" wrapText="1"/>
    </xf>
    <xf numFmtId="0" fontId="5" fillId="12" borderId="45" xfId="0" applyFont="1" applyFill="1" applyBorder="1" applyAlignment="1">
      <alignment horizontal="center" vertical="center" wrapText="1"/>
    </xf>
    <xf numFmtId="0" fontId="0" fillId="12" borderId="30" xfId="0" applyFill="1" applyBorder="1" applyAlignment="1">
      <alignment horizontal="center" vertical="center"/>
    </xf>
    <xf numFmtId="0" fontId="0" fillId="12" borderId="48" xfId="0" applyFill="1" applyBorder="1" applyAlignment="1">
      <alignment horizontal="center" vertical="center"/>
    </xf>
    <xf numFmtId="0" fontId="0" fillId="12" borderId="32" xfId="0" applyFill="1" applyBorder="1" applyAlignment="1">
      <alignment horizontal="center" vertical="center"/>
    </xf>
    <xf numFmtId="0" fontId="5" fillId="0" borderId="0" xfId="0" applyFont="1" applyAlignment="1" applyProtection="1">
      <alignment wrapText="1"/>
      <protection locked="0"/>
    </xf>
    <xf numFmtId="0" fontId="5" fillId="0" borderId="0" xfId="0" applyFont="1" applyAlignment="1" applyProtection="1">
      <alignment horizontal="center" vertical="center" wrapText="1"/>
      <protection locked="0"/>
    </xf>
    <xf numFmtId="0" fontId="0" fillId="0" borderId="0" xfId="0" applyAlignment="1">
      <alignment horizontal="center" vertical="center"/>
    </xf>
    <xf numFmtId="0" fontId="0" fillId="0" borderId="0" xfId="0" applyAlignment="1" applyProtection="1">
      <alignment wrapText="1"/>
      <protection locked="0"/>
    </xf>
    <xf numFmtId="0" fontId="0" fillId="0" borderId="0" xfId="0" applyAlignment="1" applyProtection="1">
      <alignment horizontal="center" vertical="center" wrapText="1"/>
      <protection locked="0"/>
    </xf>
    <xf numFmtId="0" fontId="5" fillId="8" borderId="3" xfId="0" applyFont="1" applyFill="1" applyBorder="1" applyAlignment="1" applyProtection="1">
      <alignment horizontal="center" vertical="center"/>
      <protection locked="0"/>
    </xf>
    <xf numFmtId="0" fontId="5" fillId="8" borderId="34" xfId="0" applyFont="1" applyFill="1" applyBorder="1" applyAlignment="1">
      <alignment horizontal="center" vertical="center"/>
    </xf>
    <xf numFmtId="0" fontId="5" fillId="8" borderId="0" xfId="0" applyFont="1" applyFill="1" applyAlignment="1">
      <alignment horizontal="center" vertical="center"/>
    </xf>
    <xf numFmtId="0" fontId="5" fillId="12" borderId="2" xfId="0" applyFont="1" applyFill="1" applyBorder="1" applyAlignment="1" applyProtection="1">
      <alignment horizontal="center" vertical="center"/>
      <protection locked="0"/>
    </xf>
    <xf numFmtId="0" fontId="5" fillId="12" borderId="57" xfId="0" applyFont="1" applyFill="1" applyBorder="1" applyAlignment="1" applyProtection="1">
      <alignment horizontal="center" vertical="center"/>
      <protection locked="0"/>
    </xf>
    <xf numFmtId="0" fontId="5" fillId="12" borderId="53" xfId="0" applyFont="1" applyFill="1" applyBorder="1" applyAlignment="1" applyProtection="1">
      <alignment horizontal="center" vertical="center"/>
      <protection locked="0"/>
    </xf>
    <xf numFmtId="0" fontId="5" fillId="12" borderId="53" xfId="0" applyFont="1" applyFill="1" applyBorder="1" applyAlignment="1">
      <alignment horizontal="center" vertical="center"/>
    </xf>
    <xf numFmtId="0" fontId="5" fillId="12" borderId="43" xfId="0" applyFont="1" applyFill="1" applyBorder="1" applyAlignment="1">
      <alignment horizontal="center" vertical="center"/>
    </xf>
    <xf numFmtId="0" fontId="5" fillId="12" borderId="58" xfId="0" applyFont="1" applyFill="1" applyBorder="1"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pplyProtection="1">
      <alignment vertical="top" wrapText="1"/>
      <protection locked="0"/>
    </xf>
    <xf numFmtId="0" fontId="0" fillId="0" borderId="0" xfId="0" applyAlignment="1" applyProtection="1">
      <alignment horizontal="center" vertical="center"/>
      <protection locked="0"/>
    </xf>
    <xf numFmtId="0" fontId="3" fillId="11" borderId="1" xfId="0" applyFont="1" applyFill="1" applyBorder="1" applyAlignment="1">
      <alignment horizontal="center" vertical="center" wrapText="1"/>
    </xf>
    <xf numFmtId="0" fontId="0" fillId="0" borderId="59" xfId="0" applyBorder="1" applyAlignment="1">
      <alignment vertical="center" wrapText="1"/>
    </xf>
    <xf numFmtId="0" fontId="30" fillId="9" borderId="0" xfId="0" quotePrefix="1" applyFont="1" applyFill="1" applyAlignment="1">
      <alignment horizontal="right" vertical="top" wrapText="1"/>
    </xf>
    <xf numFmtId="0" fontId="3" fillId="12" borderId="4" xfId="0" applyFont="1" applyFill="1" applyBorder="1" applyAlignment="1">
      <alignment horizontal="center" vertical="center"/>
    </xf>
    <xf numFmtId="1" fontId="3" fillId="12" borderId="9" xfId="0" applyNumberFormat="1" applyFont="1" applyFill="1" applyBorder="1" applyAlignment="1">
      <alignment horizontal="center" vertical="center"/>
    </xf>
    <xf numFmtId="0" fontId="3" fillId="12" borderId="7" xfId="0" applyFont="1" applyFill="1" applyBorder="1" applyAlignment="1">
      <alignment horizontal="center" vertical="center"/>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0" fillId="0" borderId="0" xfId="0" applyAlignment="1" applyProtection="1">
      <alignment textRotation="90"/>
      <protection locked="0"/>
    </xf>
    <xf numFmtId="0" fontId="0" fillId="9" borderId="0" xfId="0" quotePrefix="1" applyFill="1" applyAlignment="1" applyProtection="1">
      <alignment horizontal="right" vertical="top"/>
      <protection locked="0"/>
    </xf>
    <xf numFmtId="0" fontId="0" fillId="15" borderId="32" xfId="0" applyFill="1" applyBorder="1" applyAlignment="1" applyProtection="1">
      <alignment horizontal="left" vertical="center"/>
      <protection locked="0"/>
    </xf>
    <xf numFmtId="0" fontId="0" fillId="15" borderId="47" xfId="0" applyFill="1" applyBorder="1" applyAlignment="1" applyProtection="1">
      <alignment horizontal="center" vertical="center"/>
      <protection locked="0"/>
    </xf>
    <xf numFmtId="0" fontId="0" fillId="15" borderId="25" xfId="0" applyFill="1" applyBorder="1" applyAlignment="1" applyProtection="1">
      <alignment horizontal="left" vertical="center"/>
      <protection locked="0"/>
    </xf>
    <xf numFmtId="0" fontId="0" fillId="15" borderId="38" xfId="0" applyFill="1" applyBorder="1" applyAlignment="1" applyProtection="1">
      <alignment horizontal="center" vertical="center"/>
      <protection locked="0"/>
    </xf>
    <xf numFmtId="0" fontId="0" fillId="15" borderId="46" xfId="0" applyFill="1" applyBorder="1" applyAlignment="1" applyProtection="1">
      <alignment horizontal="left" vertical="center"/>
      <protection locked="0"/>
    </xf>
    <xf numFmtId="0" fontId="0" fillId="15" borderId="36" xfId="0" applyFill="1" applyBorder="1" applyAlignment="1" applyProtection="1">
      <alignment horizontal="center" vertical="center"/>
      <protection locked="0"/>
    </xf>
    <xf numFmtId="0" fontId="0" fillId="0" borderId="0" xfId="0" quotePrefix="1" applyAlignment="1" applyProtection="1">
      <alignment horizontal="right" vertical="top" wrapText="1"/>
      <protection locked="0"/>
    </xf>
    <xf numFmtId="0" fontId="0" fillId="0" borderId="0" xfId="0" quotePrefix="1" applyAlignment="1" applyProtection="1">
      <alignment horizontal="right" vertical="top"/>
      <protection locked="0"/>
    </xf>
    <xf numFmtId="0" fontId="0" fillId="0" borderId="0" xfId="0" applyAlignment="1" applyProtection="1">
      <alignment horizontal="right" vertical="top"/>
      <protection locked="0"/>
    </xf>
    <xf numFmtId="0" fontId="0" fillId="0" borderId="0" xfId="0" applyAlignment="1" applyProtection="1">
      <alignment textRotation="90" wrapText="1"/>
      <protection locked="0"/>
    </xf>
    <xf numFmtId="0" fontId="3" fillId="12" borderId="7" xfId="0" applyFont="1" applyFill="1" applyBorder="1" applyAlignment="1" applyProtection="1">
      <alignment horizontal="right" vertical="center" wrapText="1"/>
      <protection locked="0"/>
    </xf>
    <xf numFmtId="0" fontId="0" fillId="12" borderId="7" xfId="0" applyFill="1" applyBorder="1" applyAlignment="1" applyProtection="1">
      <alignment horizontal="left"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1" fontId="3" fillId="12" borderId="7" xfId="0" applyNumberFormat="1" applyFont="1" applyFill="1" applyBorder="1" applyAlignment="1">
      <alignment horizontal="center" vertical="center"/>
    </xf>
    <xf numFmtId="0" fontId="0" fillId="0" borderId="27"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3" xfId="0" applyBorder="1" applyAlignment="1" applyProtection="1">
      <alignment vertical="center" wrapText="1"/>
      <protection locked="0"/>
    </xf>
    <xf numFmtId="0" fontId="0" fillId="0" borderId="39"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10" xfId="0" applyBorder="1" applyAlignment="1" applyProtection="1">
      <alignment vertical="center" wrapText="1"/>
      <protection locked="0"/>
    </xf>
    <xf numFmtId="0" fontId="0" fillId="9" borderId="39" xfId="0" applyFill="1" applyBorder="1" applyAlignment="1" applyProtection="1">
      <alignment horizontal="center" vertical="center"/>
      <protection locked="0"/>
    </xf>
    <xf numFmtId="0" fontId="0" fillId="0" borderId="37" xfId="0" applyBorder="1" applyAlignment="1" applyProtection="1">
      <alignment vertical="center" wrapText="1"/>
      <protection locked="0"/>
    </xf>
    <xf numFmtId="0" fontId="0" fillId="12" borderId="2" xfId="0" applyFill="1" applyBorder="1" applyAlignment="1" applyProtection="1">
      <alignment horizontal="left" vertical="center"/>
      <protection locked="0"/>
    </xf>
    <xf numFmtId="0" fontId="0" fillId="0" borderId="23"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4" xfId="0" applyBorder="1" applyAlignment="1" applyProtection="1">
      <alignment vertical="center" wrapText="1"/>
      <protection locked="0"/>
    </xf>
    <xf numFmtId="0" fontId="2" fillId="14" borderId="7" xfId="0" applyFont="1" applyFill="1" applyBorder="1" applyAlignment="1" applyProtection="1">
      <alignment horizontal="center" textRotation="90"/>
      <protection locked="0"/>
    </xf>
    <xf numFmtId="0" fontId="2" fillId="7" borderId="3" xfId="0" applyFont="1" applyFill="1" applyBorder="1" applyAlignment="1" applyProtection="1">
      <alignment horizontal="center" textRotation="90"/>
      <protection locked="0"/>
    </xf>
    <xf numFmtId="0" fontId="3" fillId="6" borderId="7" xfId="0" applyFont="1" applyFill="1" applyBorder="1" applyAlignment="1" applyProtection="1">
      <alignment horizontal="center" textRotation="90"/>
      <protection locked="0"/>
    </xf>
    <xf numFmtId="0" fontId="3" fillId="5" borderId="3" xfId="0" applyFont="1" applyFill="1" applyBorder="1" applyAlignment="1" applyProtection="1">
      <alignment horizontal="center" textRotation="90"/>
      <protection locked="0"/>
    </xf>
    <xf numFmtId="0" fontId="3" fillId="4" borderId="7" xfId="0" applyFont="1" applyFill="1" applyBorder="1" applyAlignment="1" applyProtection="1">
      <alignment horizontal="center" textRotation="90"/>
      <protection locked="0"/>
    </xf>
    <xf numFmtId="0" fontId="3" fillId="3" borderId="2" xfId="0" applyFont="1" applyFill="1" applyBorder="1" applyAlignment="1" applyProtection="1">
      <alignment horizontal="center" textRotation="90"/>
      <protection locked="0"/>
    </xf>
    <xf numFmtId="0" fontId="3" fillId="11" borderId="39" xfId="0" applyFont="1" applyFill="1" applyBorder="1" applyAlignment="1">
      <alignment horizontal="center" vertical="center" textRotation="90" wrapText="1"/>
    </xf>
    <xf numFmtId="0" fontId="0" fillId="0" borderId="53"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60" xfId="0" applyBorder="1" applyAlignment="1">
      <alignment horizontal="center" vertical="center"/>
    </xf>
    <xf numFmtId="0" fontId="0" fillId="0" borderId="40"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3" fillId="12" borderId="2" xfId="0" applyFont="1" applyFill="1" applyBorder="1" applyAlignment="1">
      <alignment horizontal="center" vertical="center"/>
    </xf>
    <xf numFmtId="0" fontId="0" fillId="0" borderId="0" xfId="0" applyAlignment="1" applyProtection="1">
      <alignment vertical="center" wrapText="1"/>
      <protection locked="0"/>
    </xf>
    <xf numFmtId="0" fontId="0" fillId="12" borderId="1" xfId="0" applyFill="1" applyBorder="1" applyAlignment="1" applyProtection="1">
      <alignment horizontal="left" vertical="center"/>
      <protection locked="0"/>
    </xf>
    <xf numFmtId="0" fontId="3" fillId="12" borderId="1" xfId="0" applyFont="1" applyFill="1" applyBorder="1" applyAlignment="1" applyProtection="1">
      <alignment horizontal="right" vertical="center" wrapText="1"/>
      <protection locked="0"/>
    </xf>
    <xf numFmtId="0" fontId="0" fillId="0" borderId="61" xfId="0"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12" borderId="6" xfId="0" applyFill="1" applyBorder="1" applyAlignment="1" applyProtection="1">
      <alignment horizontal="left" vertical="center"/>
      <protection locked="0"/>
    </xf>
    <xf numFmtId="0" fontId="3" fillId="12" borderId="6" xfId="0" applyFont="1" applyFill="1" applyBorder="1" applyAlignment="1" applyProtection="1">
      <alignment horizontal="right" vertical="center" wrapText="1"/>
      <protection locked="0"/>
    </xf>
    <xf numFmtId="0" fontId="0" fillId="9" borderId="0" xfId="0" applyFill="1" applyAlignment="1" applyProtection="1">
      <alignment vertical="center"/>
      <protection locked="0"/>
    </xf>
    <xf numFmtId="0" fontId="0" fillId="3" borderId="42" xfId="0" applyFill="1" applyBorder="1" applyAlignment="1" applyProtection="1">
      <alignment horizontal="center"/>
      <protection locked="0"/>
    </xf>
    <xf numFmtId="0" fontId="0" fillId="3" borderId="12" xfId="0" applyFill="1" applyBorder="1" applyProtection="1">
      <protection locked="0"/>
    </xf>
    <xf numFmtId="0" fontId="0" fillId="4" borderId="38" xfId="0" applyFill="1" applyBorder="1" applyAlignment="1" applyProtection="1">
      <alignment horizontal="center"/>
      <protection locked="0"/>
    </xf>
    <xf numFmtId="0" fontId="0" fillId="4" borderId="25" xfId="0" applyFill="1" applyBorder="1" applyProtection="1">
      <protection locked="0"/>
    </xf>
    <xf numFmtId="0" fontId="0" fillId="5" borderId="38" xfId="0" applyFill="1" applyBorder="1" applyAlignment="1" applyProtection="1">
      <alignment horizontal="center"/>
      <protection locked="0"/>
    </xf>
    <xf numFmtId="0" fontId="0" fillId="5" borderId="25" xfId="0" applyFill="1" applyBorder="1" applyProtection="1">
      <protection locked="0"/>
    </xf>
    <xf numFmtId="0" fontId="0" fillId="6" borderId="38" xfId="0" applyFill="1" applyBorder="1" applyAlignment="1" applyProtection="1">
      <alignment horizontal="center"/>
      <protection locked="0"/>
    </xf>
    <xf numFmtId="0" fontId="0" fillId="6" borderId="25" xfId="0" applyFill="1" applyBorder="1" applyProtection="1">
      <protection locked="0"/>
    </xf>
    <xf numFmtId="0" fontId="31" fillId="7" borderId="38" xfId="0" applyFont="1" applyFill="1" applyBorder="1" applyAlignment="1" applyProtection="1">
      <alignment horizontal="center"/>
      <protection locked="0"/>
    </xf>
    <xf numFmtId="0" fontId="31" fillId="7" borderId="25" xfId="0" applyFont="1" applyFill="1" applyBorder="1" applyProtection="1">
      <protection locked="0"/>
    </xf>
    <xf numFmtId="0" fontId="0" fillId="11" borderId="47" xfId="0" applyFill="1" applyBorder="1" applyAlignment="1" applyProtection="1">
      <alignment horizontal="center"/>
      <protection locked="0"/>
    </xf>
    <xf numFmtId="0" fontId="0" fillId="11" borderId="32" xfId="0" applyFill="1" applyBorder="1" applyProtection="1">
      <protection locked="0"/>
    </xf>
    <xf numFmtId="0" fontId="3" fillId="11" borderId="7" xfId="0" applyFont="1" applyFill="1" applyBorder="1" applyAlignment="1" applyProtection="1">
      <alignment horizontal="center" textRotation="90"/>
      <protection locked="0"/>
    </xf>
    <xf numFmtId="0" fontId="0" fillId="0" borderId="57" xfId="0" applyBorder="1" applyAlignment="1">
      <alignment horizontal="center" vertical="center"/>
    </xf>
    <xf numFmtId="0" fontId="0" fillId="0" borderId="45" xfId="0" applyBorder="1" applyAlignment="1">
      <alignment horizontal="center" vertical="center"/>
    </xf>
    <xf numFmtId="0" fontId="0" fillId="0" borderId="29" xfId="0" applyBorder="1" applyAlignment="1" applyProtection="1">
      <alignment horizontal="left" vertical="center" wrapText="1"/>
      <protection locked="0"/>
    </xf>
    <xf numFmtId="0" fontId="0" fillId="9" borderId="61" xfId="0" applyFill="1" applyBorder="1" applyAlignment="1" applyProtection="1">
      <alignment horizontal="center" vertical="center"/>
      <protection locked="0"/>
    </xf>
    <xf numFmtId="0" fontId="0" fillId="9" borderId="11" xfId="0"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 xfId="0" applyBorder="1" applyAlignment="1">
      <alignment horizontal="center" vertical="center"/>
    </xf>
    <xf numFmtId="0" fontId="0" fillId="0" borderId="34" xfId="0" applyBorder="1" applyAlignment="1" applyProtection="1">
      <alignment horizontal="left" vertical="center" wrapText="1"/>
      <protection locked="0"/>
    </xf>
    <xf numFmtId="0" fontId="0" fillId="9" borderId="51" xfId="0" applyFill="1" applyBorder="1" applyAlignment="1" applyProtection="1">
      <alignment horizontal="center" vertical="center"/>
      <protection locked="0"/>
    </xf>
    <xf numFmtId="0" fontId="0" fillId="9" borderId="23" xfId="0" applyFill="1"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37" xfId="0" applyBorder="1" applyAlignment="1" applyProtection="1">
      <alignment horizontal="left" vertical="center" wrapText="1"/>
      <protection locked="0"/>
    </xf>
    <xf numFmtId="0" fontId="0" fillId="9" borderId="54" xfId="0"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1" xfId="0" applyBorder="1" applyAlignment="1" applyProtection="1">
      <alignment horizontal="left" vertical="center" wrapText="1"/>
      <protection locked="0"/>
    </xf>
    <xf numFmtId="0" fontId="0" fillId="9" borderId="30" xfId="0" applyFill="1" applyBorder="1" applyAlignment="1" applyProtection="1">
      <alignment horizontal="center" vertical="center"/>
      <protection locked="0"/>
    </xf>
    <xf numFmtId="0" fontId="0" fillId="9" borderId="48" xfId="0" applyFill="1"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6" xfId="0" applyBorder="1" applyAlignment="1">
      <alignment horizontal="center" vertical="center"/>
    </xf>
    <xf numFmtId="0" fontId="3" fillId="12" borderId="8" xfId="0" applyFont="1" applyFill="1" applyBorder="1" applyAlignment="1">
      <alignment horizontal="center" vertical="center"/>
    </xf>
    <xf numFmtId="1" fontId="3" fillId="12" borderId="26" xfId="0" applyNumberFormat="1" applyFont="1" applyFill="1" applyBorder="1" applyAlignment="1">
      <alignment horizontal="center" vertical="center"/>
    </xf>
    <xf numFmtId="0" fontId="0" fillId="9" borderId="0" xfId="0" applyFill="1" applyProtection="1">
      <protection locked="0"/>
    </xf>
    <xf numFmtId="0" fontId="0" fillId="0" borderId="53"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6" xfId="0" applyBorder="1" applyAlignment="1" applyProtection="1">
      <alignment horizontal="center" vertical="center"/>
      <protection locked="0"/>
    </xf>
    <xf numFmtId="0" fontId="0" fillId="0" borderId="42" xfId="0" applyBorder="1" applyAlignment="1" applyProtection="1">
      <alignment horizontal="left" wrapText="1"/>
      <protection locked="0"/>
    </xf>
    <xf numFmtId="0" fontId="0" fillId="0" borderId="53" xfId="0" applyBorder="1" applyAlignment="1" applyProtection="1">
      <alignment horizontal="left" vertical="center" wrapText="1"/>
      <protection locked="0"/>
    </xf>
    <xf numFmtId="164" fontId="0" fillId="0" borderId="0" xfId="0" applyNumberFormat="1" applyProtection="1">
      <protection locked="0"/>
    </xf>
    <xf numFmtId="0" fontId="0" fillId="0" borderId="57" xfId="0" applyBorder="1" applyAlignment="1" applyProtection="1">
      <alignment vertical="center" wrapText="1"/>
      <protection locked="0"/>
    </xf>
    <xf numFmtId="0" fontId="0" fillId="0" borderId="33" xfId="0" applyBorder="1" applyAlignment="1" applyProtection="1">
      <alignment vertical="center" wrapText="1"/>
      <protection locked="0"/>
    </xf>
    <xf numFmtId="0" fontId="0" fillId="0" borderId="55" xfId="0" applyBorder="1" applyAlignment="1" applyProtection="1">
      <alignment horizontal="center" vertical="center"/>
      <protection locked="0"/>
    </xf>
    <xf numFmtId="0" fontId="0" fillId="0" borderId="56" xfId="0" applyBorder="1" applyAlignment="1" applyProtection="1">
      <alignment vertical="center" wrapText="1"/>
      <protection locked="0"/>
    </xf>
    <xf numFmtId="0" fontId="0" fillId="0" borderId="16" xfId="0" applyBorder="1" applyAlignment="1" applyProtection="1">
      <alignment horizontal="center" vertical="center"/>
      <protection locked="0"/>
    </xf>
    <xf numFmtId="0" fontId="0" fillId="0" borderId="0" xfId="0" applyAlignment="1" applyProtection="1">
      <alignment horizontal="center"/>
      <protection locked="0"/>
    </xf>
    <xf numFmtId="0" fontId="3" fillId="0" borderId="0" xfId="0" applyFont="1" applyAlignment="1" applyProtection="1">
      <alignment horizontal="right" wrapText="1"/>
      <protection locked="0"/>
    </xf>
    <xf numFmtId="0" fontId="0" fillId="0" borderId="0" xfId="0" applyAlignment="1" applyProtection="1">
      <alignment horizontal="right" vertical="top" wrapText="1"/>
      <protection locked="0"/>
    </xf>
    <xf numFmtId="0" fontId="0" fillId="0" borderId="0" xfId="0" applyAlignment="1" applyProtection="1">
      <alignment horizontal="center" vertical="center" textRotation="90"/>
      <protection locked="0"/>
    </xf>
    <xf numFmtId="0" fontId="20" fillId="11" borderId="7" xfId="0" applyFont="1" applyFill="1" applyBorder="1" applyAlignment="1">
      <alignment horizontal="center" vertical="center" wrapText="1"/>
    </xf>
    <xf numFmtId="0" fontId="32" fillId="6" borderId="48" xfId="0" applyFont="1" applyFill="1" applyBorder="1" applyAlignment="1">
      <alignment horizontal="left" vertical="top" wrapText="1"/>
    </xf>
    <xf numFmtId="0" fontId="33" fillId="7" borderId="32" xfId="0" applyFont="1" applyFill="1" applyBorder="1" applyAlignment="1">
      <alignment horizontal="left" vertical="top" wrapText="1"/>
    </xf>
    <xf numFmtId="0" fontId="0" fillId="0" borderId="0" xfId="0" quotePrefix="1" applyAlignment="1" applyProtection="1">
      <alignment horizontal="right"/>
      <protection locked="0"/>
    </xf>
    <xf numFmtId="0" fontId="0" fillId="0" borderId="0" xfId="0" quotePrefix="1" applyAlignment="1" applyProtection="1">
      <alignment horizontal="right" vertical="center"/>
      <protection locked="0"/>
    </xf>
    <xf numFmtId="0" fontId="0" fillId="8" borderId="57" xfId="0" applyFill="1" applyBorder="1" applyAlignment="1">
      <alignment vertical="center" wrapText="1"/>
    </xf>
    <xf numFmtId="0" fontId="0" fillId="8" borderId="42" xfId="0" applyFill="1" applyBorder="1" applyAlignment="1">
      <alignment vertical="top" wrapText="1"/>
    </xf>
    <xf numFmtId="0" fontId="0" fillId="8" borderId="11" xfId="0" applyFill="1" applyBorder="1" applyAlignment="1">
      <alignment horizontal="center" vertical="top"/>
    </xf>
    <xf numFmtId="0" fontId="0" fillId="8" borderId="12" xfId="0" applyFill="1" applyBorder="1" applyAlignment="1">
      <alignment horizontal="center" vertical="top"/>
    </xf>
    <xf numFmtId="0" fontId="0" fillId="8" borderId="38" xfId="0" applyFill="1" applyBorder="1" applyAlignment="1">
      <alignment vertical="top" wrapText="1"/>
    </xf>
    <xf numFmtId="0" fontId="5" fillId="8" borderId="39" xfId="0" applyFont="1" applyFill="1" applyBorder="1" applyAlignment="1">
      <alignment horizontal="center" vertical="top" wrapText="1"/>
    </xf>
    <xf numFmtId="0" fontId="0" fillId="8" borderId="44" xfId="0" applyFill="1" applyBorder="1" applyAlignment="1">
      <alignment vertical="top" wrapText="1"/>
    </xf>
    <xf numFmtId="0" fontId="5" fillId="8" borderId="39" xfId="0" applyFont="1" applyFill="1" applyBorder="1" applyAlignment="1">
      <alignment vertical="top" wrapText="1"/>
    </xf>
    <xf numFmtId="0" fontId="10" fillId="8" borderId="25" xfId="0" applyFont="1" applyFill="1" applyBorder="1" applyAlignment="1">
      <alignment vertical="top" wrapText="1"/>
    </xf>
    <xf numFmtId="0" fontId="0" fillId="8" borderId="58" xfId="0" applyFill="1" applyBorder="1" applyAlignment="1">
      <alignment vertical="top" wrapText="1"/>
    </xf>
    <xf numFmtId="0" fontId="5" fillId="8" borderId="48" xfId="0" applyFont="1" applyFill="1" applyBorder="1" applyAlignment="1">
      <alignment vertical="top" wrapText="1"/>
    </xf>
    <xf numFmtId="0" fontId="5" fillId="8" borderId="50" xfId="0" applyFont="1" applyFill="1" applyBorder="1" applyAlignment="1">
      <alignment vertical="top" wrapText="1"/>
    </xf>
    <xf numFmtId="0" fontId="10" fillId="8" borderId="59" xfId="0" applyFont="1" applyFill="1" applyBorder="1" applyAlignment="1">
      <alignment vertical="top" wrapText="1"/>
    </xf>
    <xf numFmtId="0" fontId="0" fillId="0" borderId="0" xfId="0" applyAlignment="1">
      <alignment vertical="top" wrapText="1"/>
    </xf>
    <xf numFmtId="0" fontId="3" fillId="9" borderId="0" xfId="0" quotePrefix="1" applyFont="1" applyFill="1" applyAlignment="1">
      <alignment horizontal="center" vertical="center" wrapText="1"/>
    </xf>
    <xf numFmtId="0" fontId="10" fillId="8" borderId="25" xfId="0" applyFont="1" applyFill="1" applyBorder="1" applyAlignment="1">
      <alignment horizontal="center" vertical="top" wrapText="1"/>
    </xf>
    <xf numFmtId="0" fontId="0" fillId="8" borderId="39" xfId="0" applyFill="1" applyBorder="1" applyAlignment="1">
      <alignment horizontal="center"/>
    </xf>
    <xf numFmtId="0" fontId="0" fillId="8" borderId="25" xfId="0" applyFill="1" applyBorder="1" applyAlignment="1">
      <alignment horizontal="center"/>
    </xf>
    <xf numFmtId="0" fontId="0" fillId="12" borderId="10" xfId="0" applyFill="1" applyBorder="1" applyAlignment="1">
      <alignment vertical="top" wrapText="1"/>
    </xf>
    <xf numFmtId="0" fontId="0" fillId="12" borderId="58" xfId="0" applyFill="1" applyBorder="1" applyAlignment="1">
      <alignment vertical="top" wrapText="1"/>
    </xf>
    <xf numFmtId="0" fontId="32" fillId="3" borderId="7" xfId="0" applyFont="1" applyFill="1" applyBorder="1" applyAlignment="1">
      <alignment horizontal="left" vertical="top" wrapText="1"/>
    </xf>
    <xf numFmtId="0" fontId="32" fillId="4" borderId="7" xfId="0" applyFont="1" applyFill="1" applyBorder="1" applyAlignment="1">
      <alignment horizontal="left" vertical="top" wrapText="1"/>
    </xf>
    <xf numFmtId="0" fontId="32" fillId="5" borderId="7" xfId="0" applyFont="1" applyFill="1" applyBorder="1" applyAlignment="1">
      <alignment horizontal="left" vertical="top" wrapText="1"/>
    </xf>
    <xf numFmtId="0" fontId="34" fillId="12" borderId="48" xfId="0" applyFont="1" applyFill="1" applyBorder="1" applyAlignment="1">
      <alignment horizontal="left" vertical="top" wrapText="1"/>
    </xf>
    <xf numFmtId="0" fontId="34" fillId="12" borderId="65" xfId="0" applyFont="1" applyFill="1" applyBorder="1" applyAlignment="1">
      <alignment horizontal="left" vertical="top" wrapText="1"/>
    </xf>
    <xf numFmtId="0" fontId="34" fillId="12" borderId="30" xfId="0" applyFont="1" applyFill="1" applyBorder="1" applyAlignment="1">
      <alignment horizontal="left" vertical="top" wrapText="1"/>
    </xf>
    <xf numFmtId="0" fontId="34" fillId="12" borderId="32" xfId="0" applyFont="1" applyFill="1" applyBorder="1" applyAlignment="1">
      <alignment horizontal="left" vertical="top" wrapText="1"/>
    </xf>
    <xf numFmtId="0" fontId="0" fillId="0" borderId="33" xfId="0" applyBorder="1" applyAlignment="1" applyProtection="1">
      <alignment horizontal="center" vertical="center"/>
      <protection locked="0"/>
    </xf>
    <xf numFmtId="0" fontId="0" fillId="0" borderId="67" xfId="0" applyBorder="1" applyAlignment="1">
      <alignment horizontal="center" vertical="center"/>
    </xf>
    <xf numFmtId="0" fontId="3" fillId="12" borderId="6" xfId="0" applyFont="1" applyFill="1" applyBorder="1" applyAlignment="1">
      <alignment horizontal="center" vertical="center"/>
    </xf>
    <xf numFmtId="0" fontId="0" fillId="0" borderId="10" xfId="0" applyBorder="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29" xfId="0" applyBorder="1" applyAlignment="1" applyProtection="1">
      <alignment vertical="center" wrapText="1"/>
      <protection locked="0"/>
    </xf>
    <xf numFmtId="0" fontId="0" fillId="0" borderId="29"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55" xfId="0" applyBorder="1" applyAlignment="1" applyProtection="1">
      <alignment horizontal="left" vertical="center" wrapText="1"/>
      <protection locked="0"/>
    </xf>
    <xf numFmtId="0" fontId="0" fillId="9" borderId="36" xfId="0" applyFill="1" applyBorder="1" applyAlignment="1" applyProtection="1">
      <alignment horizontal="center" vertical="center"/>
      <protection locked="0"/>
    </xf>
    <xf numFmtId="0" fontId="3" fillId="12" borderId="7" xfId="0" applyFont="1" applyFill="1" applyBorder="1" applyAlignment="1" applyProtection="1">
      <alignment horizontal="right" wrapText="1"/>
      <protection locked="0"/>
    </xf>
    <xf numFmtId="0" fontId="0" fillId="0" borderId="54" xfId="0" applyBorder="1" applyAlignment="1" applyProtection="1">
      <alignment horizontal="center" vertical="center"/>
      <protection locked="0"/>
    </xf>
    <xf numFmtId="0" fontId="3" fillId="11" borderId="39" xfId="0" applyFont="1" applyFill="1" applyBorder="1" applyAlignment="1">
      <alignment vertical="center" textRotation="90" wrapText="1"/>
    </xf>
    <xf numFmtId="0" fontId="3" fillId="11" borderId="50" xfId="0" applyFont="1" applyFill="1" applyBorder="1" applyAlignment="1">
      <alignment horizontal="center" vertical="center" textRotation="90" wrapText="1"/>
    </xf>
    <xf numFmtId="0" fontId="0" fillId="12" borderId="28" xfId="0" applyFill="1" applyBorder="1" applyAlignment="1">
      <alignment horizontal="left" vertical="top" wrapText="1"/>
    </xf>
    <xf numFmtId="0" fontId="5" fillId="12" borderId="2" xfId="0" applyFont="1" applyFill="1" applyBorder="1" applyAlignment="1" applyProtection="1">
      <alignment horizontal="center" vertical="center" wrapText="1"/>
      <protection locked="0"/>
    </xf>
    <xf numFmtId="0" fontId="5" fillId="8" borderId="2" xfId="0" applyFont="1" applyFill="1" applyBorder="1" applyAlignment="1" applyProtection="1">
      <alignment horizontal="center" vertical="center" wrapText="1"/>
      <protection locked="0"/>
    </xf>
    <xf numFmtId="0" fontId="5" fillId="8" borderId="3" xfId="0" applyFont="1" applyFill="1" applyBorder="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5" fillId="8" borderId="40" xfId="0" applyFont="1" applyFill="1" applyBorder="1" applyAlignment="1">
      <alignment horizontal="center" vertical="center"/>
    </xf>
    <xf numFmtId="0" fontId="5" fillId="8" borderId="16" xfId="0" applyFont="1" applyFill="1" applyBorder="1" applyAlignment="1">
      <alignment horizontal="center" vertical="center" wrapText="1"/>
    </xf>
    <xf numFmtId="0" fontId="0" fillId="8" borderId="68" xfId="0" applyFill="1" applyBorder="1" applyAlignment="1">
      <alignment horizontal="center" vertical="center"/>
    </xf>
    <xf numFmtId="0" fontId="0" fillId="8" borderId="49" xfId="0" applyFill="1" applyBorder="1" applyAlignment="1">
      <alignment horizontal="center" vertical="center"/>
    </xf>
    <xf numFmtId="0" fontId="0" fillId="8" borderId="69" xfId="0" applyFill="1" applyBorder="1" applyAlignment="1">
      <alignment horizontal="center" vertical="center"/>
    </xf>
    <xf numFmtId="0" fontId="5" fillId="8" borderId="40" xfId="0" applyFont="1" applyFill="1" applyBorder="1" applyAlignment="1">
      <alignment horizontal="center" vertical="center" wrapText="1"/>
    </xf>
    <xf numFmtId="0" fontId="0" fillId="0" borderId="35" xfId="0" applyBorder="1" applyAlignment="1" applyProtection="1">
      <alignment vertical="center" wrapText="1"/>
      <protection locked="0"/>
    </xf>
    <xf numFmtId="0" fontId="0" fillId="0" borderId="57" xfId="0" applyBorder="1" applyAlignment="1" applyProtection="1">
      <alignment horizontal="left" vertical="center" wrapText="1"/>
      <protection locked="0"/>
    </xf>
    <xf numFmtId="1" fontId="3" fillId="12" borderId="2" xfId="1" applyNumberFormat="1" applyFont="1" applyFill="1" applyBorder="1" applyAlignment="1" applyProtection="1">
      <alignment horizontal="center" vertical="center"/>
    </xf>
    <xf numFmtId="0" fontId="30" fillId="0" borderId="35" xfId="0" applyFont="1" applyBorder="1" applyAlignment="1" applyProtection="1">
      <alignment horizontal="center" vertical="center"/>
      <protection locked="0"/>
    </xf>
    <xf numFmtId="0" fontId="30" fillId="0" borderId="54" xfId="0" applyFont="1" applyBorder="1" applyAlignment="1" applyProtection="1">
      <alignment horizontal="center" vertical="center"/>
      <protection locked="0"/>
    </xf>
    <xf numFmtId="0" fontId="30" fillId="0" borderId="39" xfId="0" applyFont="1" applyBorder="1" applyAlignment="1" applyProtection="1">
      <alignment horizontal="center" vertical="center"/>
      <protection locked="0"/>
    </xf>
    <xf numFmtId="0" fontId="30" fillId="0" borderId="34" xfId="0" applyFont="1" applyBorder="1" applyAlignment="1" applyProtection="1">
      <alignment horizontal="center" vertical="center"/>
      <protection locked="0"/>
    </xf>
    <xf numFmtId="0" fontId="0" fillId="9" borderId="42" xfId="0" applyFill="1" applyBorder="1" applyAlignment="1" applyProtection="1">
      <alignment horizontal="center" vertical="center"/>
      <protection locked="0"/>
    </xf>
    <xf numFmtId="0" fontId="30" fillId="0" borderId="51" xfId="0" applyFont="1" applyBorder="1" applyAlignment="1" applyProtection="1">
      <alignment horizontal="center" vertical="center"/>
      <protection locked="0"/>
    </xf>
    <xf numFmtId="0" fontId="30" fillId="0" borderId="23" xfId="0" applyFont="1" applyBorder="1" applyAlignment="1" applyProtection="1">
      <alignment horizontal="center" vertical="center"/>
      <protection locked="0"/>
    </xf>
    <xf numFmtId="0" fontId="3" fillId="12" borderId="7" xfId="0" applyFont="1" applyFill="1" applyBorder="1" applyAlignment="1">
      <alignment horizontal="center" vertical="top" wrapText="1"/>
    </xf>
    <xf numFmtId="1" fontId="3" fillId="12" borderId="7" xfId="1" applyNumberFormat="1" applyFont="1" applyFill="1" applyBorder="1" applyAlignment="1" applyProtection="1">
      <alignment horizontal="center" vertical="center"/>
    </xf>
    <xf numFmtId="0" fontId="0" fillId="0" borderId="0" xfId="0" applyAlignment="1" applyProtection="1">
      <alignment horizontal="left" vertical="top" wrapText="1"/>
      <protection locked="0"/>
    </xf>
    <xf numFmtId="0" fontId="0" fillId="0" borderId="0" xfId="0" applyAlignment="1" applyProtection="1">
      <alignment horizontal="left" vertical="center"/>
      <protection locked="0"/>
    </xf>
    <xf numFmtId="0" fontId="0" fillId="12" borderId="40" xfId="0" applyFill="1" applyBorder="1" applyAlignment="1">
      <alignment horizontal="center" vertical="center"/>
    </xf>
    <xf numFmtId="0" fontId="0" fillId="12" borderId="7" xfId="0" applyFill="1" applyBorder="1" applyAlignment="1">
      <alignment horizontal="center" vertical="center"/>
    </xf>
    <xf numFmtId="0" fontId="0" fillId="0" borderId="0" xfId="0" applyAlignment="1" applyProtection="1">
      <alignment vertical="top"/>
      <protection locked="0"/>
    </xf>
    <xf numFmtId="0" fontId="30" fillId="9" borderId="0" xfId="0" applyFont="1" applyFill="1" applyAlignment="1" applyProtection="1">
      <alignment vertical="top" wrapText="1"/>
      <protection locked="0"/>
    </xf>
    <xf numFmtId="0" fontId="0" fillId="0" borderId="0" xfId="0" applyAlignment="1" applyProtection="1">
      <alignment horizontal="left" vertical="center"/>
      <protection locked="0"/>
    </xf>
    <xf numFmtId="0" fontId="0" fillId="0" borderId="0" xfId="0" applyAlignment="1" applyProtection="1">
      <alignment horizontal="left" vertical="top" wrapText="1"/>
      <protection locked="0"/>
    </xf>
    <xf numFmtId="0" fontId="0" fillId="0" borderId="16"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44" fontId="0" fillId="0" borderId="0" xfId="3" applyFont="1" applyAlignment="1">
      <alignment horizontal="center"/>
    </xf>
    <xf numFmtId="0" fontId="0" fillId="0" borderId="0" xfId="0" applyAlignment="1">
      <alignment horizontal="center"/>
    </xf>
    <xf numFmtId="44" fontId="0" fillId="0" borderId="0" xfId="3" applyFont="1"/>
    <xf numFmtId="44" fontId="0" fillId="0" borderId="0" xfId="3" applyFont="1" applyBorder="1"/>
    <xf numFmtId="0" fontId="38" fillId="16" borderId="73" xfId="0" applyFont="1" applyFill="1" applyBorder="1" applyAlignment="1">
      <alignment horizontal="center" vertical="center" wrapText="1"/>
    </xf>
    <xf numFmtId="0" fontId="38" fillId="16" borderId="7" xfId="0" applyFont="1" applyFill="1" applyBorder="1" applyAlignment="1">
      <alignment horizontal="center" vertical="center" wrapText="1"/>
    </xf>
    <xf numFmtId="0" fontId="38" fillId="13" borderId="11" xfId="0" applyFont="1" applyFill="1" applyBorder="1" applyAlignment="1">
      <alignment horizontal="center" vertical="center" wrapText="1"/>
    </xf>
    <xf numFmtId="0" fontId="38" fillId="13" borderId="12" xfId="0" applyFont="1" applyFill="1" applyBorder="1" applyAlignment="1">
      <alignment horizontal="center" vertical="center" wrapText="1"/>
    </xf>
    <xf numFmtId="0" fontId="39" fillId="16" borderId="51" xfId="0" applyFont="1" applyFill="1" applyBorder="1" applyAlignment="1">
      <alignment horizontal="center" vertical="center" wrapText="1"/>
    </xf>
    <xf numFmtId="0" fontId="39" fillId="16" borderId="23" xfId="0" applyFont="1" applyFill="1" applyBorder="1" applyAlignment="1">
      <alignment horizontal="center" vertical="center" wrapText="1"/>
    </xf>
    <xf numFmtId="0" fontId="39" fillId="16" borderId="62" xfId="0" applyFont="1" applyFill="1" applyBorder="1" applyAlignment="1">
      <alignment horizontal="center" vertical="center" wrapText="1"/>
    </xf>
    <xf numFmtId="0" fontId="39" fillId="13" borderId="39" xfId="0" applyFont="1" applyFill="1" applyBorder="1" applyAlignment="1">
      <alignment horizontal="center" vertical="center" wrapText="1"/>
    </xf>
    <xf numFmtId="0" fontId="39" fillId="13" borderId="25" xfId="0" applyFont="1" applyFill="1" applyBorder="1" applyAlignment="1">
      <alignment horizontal="center" vertical="center" wrapText="1"/>
    </xf>
    <xf numFmtId="0" fontId="39" fillId="16" borderId="54" xfId="0" applyFont="1" applyFill="1" applyBorder="1" applyAlignment="1">
      <alignment horizontal="center" vertical="center" wrapText="1"/>
    </xf>
    <xf numFmtId="0" fontId="39" fillId="16" borderId="39" xfId="0" applyFont="1" applyFill="1" applyBorder="1" applyAlignment="1">
      <alignment horizontal="center" vertical="center" wrapText="1"/>
    </xf>
    <xf numFmtId="0" fontId="39" fillId="16" borderId="24" xfId="0" applyFont="1" applyFill="1" applyBorder="1" applyAlignment="1">
      <alignment horizontal="center" vertical="center" wrapText="1"/>
    </xf>
    <xf numFmtId="43" fontId="0" fillId="0" borderId="0" xfId="2" applyFont="1"/>
    <xf numFmtId="0" fontId="39" fillId="16" borderId="30" xfId="0" applyFont="1" applyFill="1" applyBorder="1" applyAlignment="1">
      <alignment horizontal="center" vertical="center" wrapText="1"/>
    </xf>
    <xf numFmtId="0" fontId="39" fillId="16" borderId="48" xfId="0" applyFont="1" applyFill="1" applyBorder="1" applyAlignment="1">
      <alignment horizontal="center" vertical="center" wrapText="1"/>
    </xf>
    <xf numFmtId="0" fontId="39" fillId="16" borderId="63" xfId="0" applyFont="1" applyFill="1" applyBorder="1" applyAlignment="1">
      <alignment horizontal="center" vertical="center" wrapText="1"/>
    </xf>
    <xf numFmtId="0" fontId="39" fillId="13" borderId="48" xfId="0" applyFont="1" applyFill="1" applyBorder="1" applyAlignment="1">
      <alignment horizontal="center" vertical="center" wrapText="1"/>
    </xf>
    <xf numFmtId="0" fontId="39" fillId="13" borderId="32" xfId="0" applyFont="1" applyFill="1" applyBorder="1" applyAlignment="1">
      <alignment horizontal="center" vertical="center" wrapText="1"/>
    </xf>
    <xf numFmtId="165" fontId="0" fillId="0" borderId="0" xfId="2" applyNumberFormat="1" applyFont="1"/>
    <xf numFmtId="165" fontId="0" fillId="0" borderId="0" xfId="0" applyNumberFormat="1"/>
    <xf numFmtId="166" fontId="0" fillId="0" borderId="0" xfId="1" applyNumberFormat="1" applyFont="1"/>
    <xf numFmtId="166" fontId="0" fillId="0" borderId="0" xfId="0" applyNumberFormat="1" applyAlignment="1">
      <alignment horizontal="center"/>
    </xf>
    <xf numFmtId="166" fontId="0" fillId="0" borderId="0" xfId="1" applyNumberFormat="1" applyFont="1" applyAlignment="1">
      <alignment horizontal="center"/>
    </xf>
    <xf numFmtId="166" fontId="0" fillId="0" borderId="0" xfId="0" applyNumberFormat="1"/>
    <xf numFmtId="0" fontId="0" fillId="0" borderId="33" xfId="0" applyBorder="1" applyAlignment="1">
      <alignment horizontal="center" vertical="center"/>
    </xf>
    <xf numFmtId="0" fontId="5" fillId="9" borderId="16" xfId="0" applyFont="1" applyFill="1" applyBorder="1" applyAlignment="1" applyProtection="1">
      <alignment horizontal="center" vertical="center" wrapText="1"/>
      <protection locked="0"/>
    </xf>
    <xf numFmtId="0" fontId="5" fillId="9" borderId="6" xfId="0" applyFont="1" applyFill="1" applyBorder="1" applyAlignment="1" applyProtection="1">
      <alignment horizontal="center" vertical="center" wrapText="1"/>
      <protection locked="0"/>
    </xf>
    <xf numFmtId="0" fontId="5" fillId="9" borderId="1" xfId="0" applyFont="1" applyFill="1" applyBorder="1" applyAlignment="1" applyProtection="1">
      <alignment horizontal="center" vertical="center" wrapText="1"/>
      <protection locked="0"/>
    </xf>
    <xf numFmtId="0" fontId="5" fillId="8" borderId="2" xfId="0" applyFont="1" applyFill="1" applyBorder="1" applyAlignment="1" applyProtection="1">
      <alignment horizontal="center" vertical="center" wrapText="1"/>
      <protection locked="0"/>
    </xf>
    <xf numFmtId="0" fontId="5" fillId="8" borderId="3" xfId="0" applyFont="1" applyFill="1" applyBorder="1" applyAlignment="1" applyProtection="1">
      <alignment horizontal="center" vertical="center" wrapText="1"/>
      <protection locked="0"/>
    </xf>
    <xf numFmtId="0" fontId="5" fillId="8" borderId="4" xfId="0" applyFont="1" applyFill="1" applyBorder="1" applyAlignment="1" applyProtection="1">
      <alignment horizontal="center" vertical="center" wrapText="1"/>
      <protection locked="0"/>
    </xf>
    <xf numFmtId="0" fontId="5" fillId="12" borderId="2" xfId="0" applyFont="1" applyFill="1" applyBorder="1" applyAlignment="1" applyProtection="1">
      <alignment horizontal="center" vertical="center" wrapText="1"/>
      <protection locked="0"/>
    </xf>
    <xf numFmtId="0" fontId="5" fillId="12" borderId="3" xfId="0" applyFont="1" applyFill="1" applyBorder="1" applyAlignment="1" applyProtection="1">
      <alignment horizontal="center" vertical="center" wrapText="1"/>
      <protection locked="0"/>
    </xf>
    <xf numFmtId="0" fontId="5" fillId="12" borderId="4" xfId="0" applyFont="1" applyFill="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9" borderId="55"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55" xfId="0" applyFont="1" applyBorder="1" applyAlignment="1" applyProtection="1">
      <alignment horizontal="center" vertical="center" wrapText="1"/>
      <protection locked="0"/>
    </xf>
    <xf numFmtId="0" fontId="3" fillId="11" borderId="2" xfId="0" applyFont="1" applyFill="1" applyBorder="1" applyAlignment="1" applyProtection="1">
      <alignment horizontal="center" vertical="center" wrapText="1"/>
      <protection locked="0"/>
    </xf>
    <xf numFmtId="0" fontId="3" fillId="11" borderId="3" xfId="0" applyFont="1" applyFill="1" applyBorder="1" applyAlignment="1" applyProtection="1">
      <alignment horizontal="center" vertical="center" wrapText="1"/>
      <protection locked="0"/>
    </xf>
    <xf numFmtId="0" fontId="3" fillId="11" borderId="4" xfId="0" applyFont="1" applyFill="1" applyBorder="1" applyAlignment="1" applyProtection="1">
      <alignment horizontal="center" vertical="center" wrapText="1"/>
      <protection locked="0"/>
    </xf>
    <xf numFmtId="0" fontId="3" fillId="11" borderId="1" xfId="0" applyFont="1" applyFill="1" applyBorder="1" applyAlignment="1" applyProtection="1">
      <alignment horizontal="center" vertical="center" wrapText="1"/>
      <protection locked="0"/>
    </xf>
    <xf numFmtId="0" fontId="3" fillId="11" borderId="16" xfId="0" applyFont="1" applyFill="1" applyBorder="1" applyAlignment="1" applyProtection="1">
      <alignment horizontal="center" vertical="center" wrapText="1"/>
      <protection locked="0"/>
    </xf>
    <xf numFmtId="0" fontId="3" fillId="11" borderId="2"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6" xfId="0" applyFont="1" applyFill="1" applyBorder="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0" fillId="0" borderId="19"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0" fillId="0" borderId="20"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0" xfId="0" applyAlignment="1">
      <alignment horizontal="left"/>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0" xfId="0" applyAlignment="1">
      <alignment horizontal="left" vertical="top"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5" fillId="0" borderId="0" xfId="0" applyFont="1" applyAlignment="1">
      <alignment horizontal="left" vertical="center" wrapText="1"/>
    </xf>
    <xf numFmtId="0" fontId="0" fillId="9" borderId="0" xfId="0" applyFill="1" applyAlignment="1">
      <alignment vertical="top" wrapText="1"/>
    </xf>
    <xf numFmtId="0" fontId="5" fillId="0" borderId="0" xfId="0" applyFont="1" applyAlignment="1">
      <alignment horizontal="left" vertical="top" wrapText="1"/>
    </xf>
    <xf numFmtId="0" fontId="3" fillId="9" borderId="0" xfId="0" quotePrefix="1" applyFont="1" applyFill="1" applyAlignment="1">
      <alignment horizontal="center" vertical="center" wrapText="1"/>
    </xf>
    <xf numFmtId="0" fontId="0" fillId="12" borderId="19" xfId="0" applyFill="1" applyBorder="1" applyAlignment="1">
      <alignment horizontal="left" vertical="top" wrapText="1"/>
    </xf>
    <xf numFmtId="0" fontId="0" fillId="12" borderId="22" xfId="0" applyFill="1" applyBorder="1" applyAlignment="1">
      <alignment horizontal="left" vertical="top" wrapText="1"/>
    </xf>
    <xf numFmtId="0" fontId="0" fillId="12" borderId="26" xfId="0" applyFill="1" applyBorder="1" applyAlignment="1">
      <alignment horizontal="left" vertical="top" wrapText="1"/>
    </xf>
    <xf numFmtId="0" fontId="0" fillId="12" borderId="20" xfId="0" applyFill="1" applyBorder="1" applyAlignment="1">
      <alignment horizontal="left" vertical="top" wrapText="1"/>
    </xf>
    <xf numFmtId="0" fontId="0" fillId="12" borderId="49" xfId="0" applyFill="1" applyBorder="1" applyAlignment="1">
      <alignment horizontal="left" vertical="top" wrapText="1"/>
    </xf>
    <xf numFmtId="0" fontId="0" fillId="12" borderId="23" xfId="0" applyFill="1" applyBorder="1" applyAlignment="1">
      <alignment horizontal="left" vertical="top" wrapText="1"/>
    </xf>
    <xf numFmtId="1" fontId="3" fillId="11" borderId="2" xfId="0" applyNumberFormat="1" applyFont="1" applyFill="1" applyBorder="1" applyAlignment="1" applyProtection="1">
      <alignment horizontal="center"/>
      <protection locked="0"/>
    </xf>
    <xf numFmtId="1" fontId="3" fillId="11" borderId="4" xfId="0" applyNumberFormat="1" applyFont="1" applyFill="1" applyBorder="1" applyAlignment="1" applyProtection="1">
      <alignment horizontal="center"/>
      <protection locked="0"/>
    </xf>
    <xf numFmtId="0" fontId="0" fillId="0" borderId="0" xfId="0" applyAlignment="1" applyProtection="1">
      <alignment horizontal="left" vertical="center"/>
      <protection locked="0"/>
    </xf>
    <xf numFmtId="0" fontId="0" fillId="9" borderId="0" xfId="0" applyFill="1" applyAlignment="1" applyProtection="1">
      <alignment horizontal="left" vertical="top" wrapText="1"/>
      <protection locked="0"/>
    </xf>
    <xf numFmtId="0" fontId="0" fillId="0" borderId="0" xfId="0" applyAlignment="1" applyProtection="1">
      <alignment horizontal="left"/>
      <protection locked="0"/>
    </xf>
    <xf numFmtId="0" fontId="3" fillId="12" borderId="17" xfId="0" applyFont="1" applyFill="1" applyBorder="1" applyAlignment="1" applyProtection="1">
      <alignment horizontal="right" vertical="center" wrapText="1"/>
      <protection locked="0"/>
    </xf>
    <xf numFmtId="0" fontId="3" fillId="12" borderId="64" xfId="0" applyFont="1" applyFill="1" applyBorder="1" applyAlignment="1" applyProtection="1">
      <alignment horizontal="right" vertical="center" wrapText="1"/>
      <protection locked="0"/>
    </xf>
    <xf numFmtId="0" fontId="3" fillId="12" borderId="5" xfId="0" applyFont="1" applyFill="1" applyBorder="1" applyAlignment="1" applyProtection="1">
      <alignment horizontal="right" vertical="center" wrapText="1"/>
      <protection locked="0"/>
    </xf>
    <xf numFmtId="0" fontId="3" fillId="12" borderId="58" xfId="0" applyFont="1" applyFill="1" applyBorder="1" applyAlignment="1" applyProtection="1">
      <alignment horizontal="right" vertical="center" wrapText="1"/>
      <protection locked="0"/>
    </xf>
    <xf numFmtId="0" fontId="3" fillId="12" borderId="65" xfId="0" applyFont="1" applyFill="1" applyBorder="1" applyAlignment="1" applyProtection="1">
      <alignment horizontal="right" vertical="center" wrapText="1"/>
      <protection locked="0"/>
    </xf>
    <xf numFmtId="0" fontId="3" fillId="12" borderId="8" xfId="0" applyFont="1" applyFill="1" applyBorder="1" applyAlignment="1" applyProtection="1">
      <alignment horizontal="right" vertical="center" wrapText="1"/>
      <protection locked="0"/>
    </xf>
    <xf numFmtId="0" fontId="3" fillId="12" borderId="2" xfId="0" applyFont="1" applyFill="1" applyBorder="1" applyAlignment="1">
      <alignment horizontal="center" vertical="center"/>
    </xf>
    <xf numFmtId="0" fontId="3" fillId="12" borderId="3" xfId="0" applyFont="1" applyFill="1" applyBorder="1" applyAlignment="1">
      <alignment horizontal="center" vertical="center"/>
    </xf>
    <xf numFmtId="0" fontId="3" fillId="12" borderId="4" xfId="0" applyFont="1" applyFill="1" applyBorder="1" applyAlignment="1">
      <alignment horizontal="center" vertical="center"/>
    </xf>
    <xf numFmtId="0" fontId="0" fillId="0" borderId="0" xfId="0" applyAlignment="1" applyProtection="1">
      <alignment horizontal="left" vertical="top" wrapText="1"/>
      <protection locked="0"/>
    </xf>
    <xf numFmtId="0" fontId="3" fillId="0" borderId="2"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12" borderId="1" xfId="0" applyFill="1" applyBorder="1" applyAlignment="1" applyProtection="1">
      <alignment horizontal="center" vertical="center"/>
      <protection locked="0"/>
    </xf>
    <xf numFmtId="0" fontId="0" fillId="12" borderId="6" xfId="0" applyFill="1" applyBorder="1" applyAlignment="1" applyProtection="1">
      <alignment horizontal="center" vertical="center"/>
      <protection locked="0"/>
    </xf>
    <xf numFmtId="0" fontId="3" fillId="12" borderId="2" xfId="0" applyFont="1" applyFill="1" applyBorder="1" applyAlignment="1">
      <alignment horizontal="center"/>
    </xf>
    <xf numFmtId="0" fontId="3" fillId="12" borderId="3" xfId="0" applyFont="1" applyFill="1" applyBorder="1" applyAlignment="1">
      <alignment horizontal="center"/>
    </xf>
    <xf numFmtId="0" fontId="3" fillId="12" borderId="4" xfId="0" applyFont="1" applyFill="1" applyBorder="1" applyAlignment="1">
      <alignment horizontal="center"/>
    </xf>
    <xf numFmtId="0" fontId="3" fillId="11" borderId="1" xfId="0" applyFont="1" applyFill="1" applyBorder="1" applyAlignment="1" applyProtection="1">
      <alignment horizontal="center" vertical="center" textRotation="90" wrapText="1"/>
      <protection locked="0"/>
    </xf>
    <xf numFmtId="0" fontId="3" fillId="11" borderId="16" xfId="0" applyFont="1" applyFill="1" applyBorder="1" applyAlignment="1" applyProtection="1">
      <alignment horizontal="center" vertical="center" textRotation="90" wrapText="1"/>
      <protection locked="0"/>
    </xf>
    <xf numFmtId="0" fontId="3" fillId="11" borderId="6" xfId="0" applyFont="1" applyFill="1" applyBorder="1" applyAlignment="1" applyProtection="1">
      <alignment horizontal="center" vertical="center" textRotation="90" wrapText="1"/>
      <protection locked="0"/>
    </xf>
    <xf numFmtId="0" fontId="0" fillId="0" borderId="1"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16" xfId="0" applyBorder="1" applyAlignment="1" applyProtection="1">
      <alignment horizontal="left" vertical="center"/>
      <protection locked="0"/>
    </xf>
    <xf numFmtId="0" fontId="0" fillId="0" borderId="33" xfId="0" applyBorder="1" applyAlignment="1" applyProtection="1">
      <alignment horizontal="left" vertical="center" wrapText="1"/>
      <protection locked="0"/>
    </xf>
    <xf numFmtId="0" fontId="30" fillId="9" borderId="0" xfId="0" applyFont="1" applyFill="1" applyAlignment="1" applyProtection="1">
      <alignment horizontal="left" vertical="top" wrapText="1"/>
      <protection locked="0"/>
    </xf>
    <xf numFmtId="0" fontId="3" fillId="12" borderId="2" xfId="0" applyFont="1" applyFill="1" applyBorder="1" applyAlignment="1" applyProtection="1">
      <alignment horizontal="right" vertical="top" wrapText="1"/>
      <protection locked="0"/>
    </xf>
    <xf numFmtId="0" fontId="3" fillId="12" borderId="3" xfId="0" applyFont="1" applyFill="1" applyBorder="1" applyAlignment="1" applyProtection="1">
      <alignment horizontal="right" vertical="top" wrapText="1"/>
      <protection locked="0"/>
    </xf>
    <xf numFmtId="0" fontId="3" fillId="12" borderId="4" xfId="0" applyFont="1" applyFill="1" applyBorder="1" applyAlignment="1" applyProtection="1">
      <alignment horizontal="right" vertical="top" wrapText="1"/>
      <protection locked="0"/>
    </xf>
    <xf numFmtId="1" fontId="3" fillId="11" borderId="58" xfId="0" applyNumberFormat="1" applyFont="1" applyFill="1" applyBorder="1" applyAlignment="1" applyProtection="1">
      <alignment horizontal="center"/>
      <protection locked="0"/>
    </xf>
    <xf numFmtId="1" fontId="3" fillId="11" borderId="8" xfId="0" applyNumberFormat="1" applyFont="1" applyFill="1" applyBorder="1" applyAlignment="1" applyProtection="1">
      <alignment horizontal="center"/>
      <protection locked="0"/>
    </xf>
    <xf numFmtId="0" fontId="3" fillId="0" borderId="2"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0" fillId="0" borderId="1" xfId="0" quotePrefix="1" applyBorder="1" applyAlignment="1" applyProtection="1">
      <alignment horizontal="left" vertical="center" wrapText="1"/>
      <protection locked="0"/>
    </xf>
    <xf numFmtId="0" fontId="0" fillId="0" borderId="6" xfId="0" quotePrefix="1" applyBorder="1" applyAlignment="1" applyProtection="1">
      <alignment horizontal="left" vertical="center" wrapText="1"/>
      <protection locked="0"/>
    </xf>
    <xf numFmtId="0" fontId="3" fillId="11" borderId="17" xfId="0" applyFont="1" applyFill="1" applyBorder="1" applyAlignment="1" applyProtection="1">
      <alignment horizontal="center" vertical="center" textRotation="90" wrapText="1"/>
      <protection locked="0"/>
    </xf>
    <xf numFmtId="0" fontId="3" fillId="11" borderId="55" xfId="0" applyFont="1" applyFill="1" applyBorder="1" applyAlignment="1" applyProtection="1">
      <alignment horizontal="center" vertical="center" textRotation="90" wrapText="1"/>
      <protection locked="0"/>
    </xf>
    <xf numFmtId="0" fontId="2" fillId="14" borderId="1" xfId="0" applyFont="1" applyFill="1" applyBorder="1" applyAlignment="1" applyProtection="1">
      <alignment horizontal="center" textRotation="90"/>
      <protection locked="0"/>
    </xf>
    <xf numFmtId="0" fontId="2" fillId="14" borderId="16" xfId="0" applyFont="1" applyFill="1" applyBorder="1" applyAlignment="1" applyProtection="1">
      <alignment horizontal="center" textRotation="90"/>
      <protection locked="0"/>
    </xf>
    <xf numFmtId="0" fontId="21" fillId="12" borderId="2" xfId="0" applyFont="1" applyFill="1" applyBorder="1" applyAlignment="1" applyProtection="1">
      <alignment horizontal="center" vertical="top" wrapText="1"/>
      <protection locked="0"/>
    </xf>
    <xf numFmtId="0" fontId="21" fillId="12" borderId="3" xfId="0" applyFont="1" applyFill="1" applyBorder="1" applyAlignment="1" applyProtection="1">
      <alignment horizontal="center" vertical="top" wrapText="1"/>
      <protection locked="0"/>
    </xf>
    <xf numFmtId="0" fontId="21" fillId="12" borderId="4" xfId="0" applyFont="1" applyFill="1" applyBorder="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2" fillId="14" borderId="6" xfId="0" applyFont="1" applyFill="1" applyBorder="1" applyAlignment="1" applyProtection="1">
      <alignment horizontal="center" textRotation="90"/>
      <protection locked="0"/>
    </xf>
    <xf numFmtId="0" fontId="3" fillId="12" borderId="2" xfId="0" applyFont="1" applyFill="1" applyBorder="1" applyAlignment="1" applyProtection="1">
      <alignment horizontal="right" wrapText="1"/>
      <protection locked="0"/>
    </xf>
    <xf numFmtId="0" fontId="3" fillId="12" borderId="3" xfId="0" applyFont="1" applyFill="1" applyBorder="1" applyAlignment="1" applyProtection="1">
      <alignment horizontal="right" wrapText="1"/>
      <protection locked="0"/>
    </xf>
    <xf numFmtId="0" fontId="0" fillId="8" borderId="1" xfId="0" applyFill="1" applyBorder="1" applyAlignment="1">
      <alignment horizontal="center" vertical="center" textRotation="90"/>
    </xf>
    <xf numFmtId="0" fontId="0" fillId="8" borderId="16" xfId="0" applyFill="1" applyBorder="1" applyAlignment="1">
      <alignment horizontal="center" vertical="center" textRotation="90"/>
    </xf>
    <xf numFmtId="0" fontId="0" fillId="8" borderId="6" xfId="0" applyFill="1" applyBorder="1" applyAlignment="1">
      <alignment horizontal="center" vertical="center" textRotation="90"/>
    </xf>
    <xf numFmtId="0" fontId="0" fillId="8" borderId="16" xfId="0" applyFill="1" applyBorder="1" applyAlignment="1">
      <alignment horizontal="center" vertical="center" wrapText="1"/>
    </xf>
    <xf numFmtId="0" fontId="0" fillId="8" borderId="35" xfId="0" applyFill="1" applyBorder="1" applyAlignment="1">
      <alignment horizontal="center" vertical="center" wrapText="1"/>
    </xf>
    <xf numFmtId="0" fontId="0" fillId="8" borderId="33" xfId="0" applyFill="1" applyBorder="1" applyAlignment="1">
      <alignment horizontal="left" vertical="top"/>
    </xf>
    <xf numFmtId="0" fontId="0" fillId="8" borderId="6" xfId="0" applyFill="1" applyBorder="1" applyAlignment="1">
      <alignment horizontal="left" vertical="top"/>
    </xf>
    <xf numFmtId="0" fontId="0" fillId="12" borderId="35" xfId="0" applyFill="1" applyBorder="1" applyAlignment="1">
      <alignment horizontal="center" vertical="center" textRotation="90"/>
    </xf>
    <xf numFmtId="0" fontId="0" fillId="12" borderId="45" xfId="0" applyFill="1" applyBorder="1" applyAlignment="1">
      <alignment horizontal="center" vertical="center" textRotation="90"/>
    </xf>
    <xf numFmtId="0" fontId="0" fillId="12" borderId="16" xfId="0" applyFill="1" applyBorder="1" applyAlignment="1">
      <alignment horizontal="left" vertical="top"/>
    </xf>
    <xf numFmtId="0" fontId="0" fillId="12" borderId="6" xfId="0" applyFill="1" applyBorder="1" applyAlignment="1">
      <alignment horizontal="left" vertical="top"/>
    </xf>
    <xf numFmtId="0" fontId="3" fillId="11" borderId="1" xfId="0" applyFont="1" applyFill="1" applyBorder="1" applyAlignment="1">
      <alignment horizontal="center" vertical="center" wrapText="1"/>
    </xf>
    <xf numFmtId="0" fontId="3" fillId="11" borderId="16"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3" fillId="11" borderId="2" xfId="0" applyFont="1" applyFill="1" applyBorder="1" applyAlignment="1">
      <alignment horizontal="center" wrapText="1"/>
    </xf>
    <xf numFmtId="0" fontId="3" fillId="11" borderId="3" xfId="0" applyFont="1" applyFill="1" applyBorder="1" applyAlignment="1">
      <alignment horizontal="center" wrapText="1"/>
    </xf>
    <xf numFmtId="0" fontId="3" fillId="11" borderId="4"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39" fillId="16" borderId="1" xfId="0" applyFont="1" applyFill="1" applyBorder="1" applyAlignment="1">
      <alignment vertical="center" wrapText="1"/>
    </xf>
    <xf numFmtId="0" fontId="39" fillId="16" borderId="16" xfId="0" applyFont="1" applyFill="1" applyBorder="1" applyAlignment="1">
      <alignment vertical="center" wrapText="1"/>
    </xf>
    <xf numFmtId="0" fontId="39" fillId="16" borderId="6" xfId="0" applyFont="1" applyFill="1" applyBorder="1" applyAlignment="1">
      <alignment vertical="center" wrapText="1"/>
    </xf>
    <xf numFmtId="0" fontId="0" fillId="13" borderId="19" xfId="0" applyFill="1" applyBorder="1" applyAlignment="1">
      <alignment horizontal="left" vertical="center" wrapText="1"/>
    </xf>
    <xf numFmtId="0" fontId="0" fillId="13" borderId="22" xfId="0" applyFill="1" applyBorder="1" applyAlignment="1">
      <alignment horizontal="left" vertical="center" wrapText="1"/>
    </xf>
    <xf numFmtId="0" fontId="0" fillId="13" borderId="26" xfId="0" applyFill="1" applyBorder="1" applyAlignment="1">
      <alignment horizontal="left" vertical="center" wrapText="1"/>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2" fillId="2" borderId="70"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37" fillId="2" borderId="71" xfId="0" applyFont="1" applyFill="1" applyBorder="1" applyAlignment="1">
      <alignment horizontal="center" vertical="center" wrapText="1"/>
    </xf>
    <xf numFmtId="0" fontId="37" fillId="2" borderId="72" xfId="0" applyFont="1" applyFill="1" applyBorder="1" applyAlignment="1">
      <alignment horizontal="center" vertical="center" wrapText="1"/>
    </xf>
    <xf numFmtId="0" fontId="38" fillId="16" borderId="74" xfId="0" applyFont="1" applyFill="1" applyBorder="1" applyAlignment="1">
      <alignment horizontal="center" vertical="center" wrapText="1"/>
    </xf>
    <xf numFmtId="0" fontId="38" fillId="16" borderId="75" xfId="0" applyFont="1" applyFill="1" applyBorder="1" applyAlignment="1">
      <alignment horizontal="center" vertical="center" wrapText="1"/>
    </xf>
    <xf numFmtId="0" fontId="38" fillId="16" borderId="76" xfId="0" applyFont="1" applyFill="1" applyBorder="1" applyAlignment="1">
      <alignment horizontal="center" vertical="center" wrapText="1"/>
    </xf>
    <xf numFmtId="0" fontId="38" fillId="13" borderId="74" xfId="0" applyFont="1" applyFill="1" applyBorder="1" applyAlignment="1">
      <alignment horizontal="center" vertical="center" wrapText="1"/>
    </xf>
    <xf numFmtId="0" fontId="38" fillId="13" borderId="76" xfId="0" applyFont="1" applyFill="1" applyBorder="1" applyAlignment="1">
      <alignment horizontal="center" vertical="center" wrapText="1"/>
    </xf>
    <xf numFmtId="0" fontId="0" fillId="12" borderId="20" xfId="0" applyFont="1" applyFill="1" applyBorder="1" applyAlignment="1">
      <alignment horizontal="center" vertical="top" wrapText="1"/>
    </xf>
    <xf numFmtId="0" fontId="0" fillId="12" borderId="11" xfId="0" applyFont="1" applyFill="1" applyBorder="1" applyAlignment="1">
      <alignment horizontal="center" vertical="top" wrapText="1"/>
    </xf>
    <xf numFmtId="0" fontId="0" fillId="12" borderId="66" xfId="0" applyFont="1" applyFill="1" applyBorder="1" applyAlignment="1">
      <alignment horizontal="center" vertical="top" wrapText="1"/>
    </xf>
    <xf numFmtId="0" fontId="0" fillId="12" borderId="12" xfId="0" applyFont="1" applyFill="1" applyBorder="1" applyAlignment="1">
      <alignment horizontal="center" vertical="top" wrapText="1"/>
    </xf>
    <xf numFmtId="0" fontId="2" fillId="2" borderId="1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77" xfId="0" applyFont="1" applyFill="1" applyBorder="1" applyAlignment="1">
      <alignment horizontal="center" vertical="center" wrapText="1"/>
    </xf>
    <xf numFmtId="0" fontId="2" fillId="17" borderId="26" xfId="0" applyFont="1" applyFill="1" applyBorder="1" applyAlignment="1">
      <alignment horizontal="center" vertical="center" textRotation="90" wrapText="1"/>
    </xf>
    <xf numFmtId="0" fontId="2" fillId="17" borderId="50" xfId="0" applyFont="1" applyFill="1" applyBorder="1" applyAlignment="1">
      <alignment horizontal="center" vertical="center" textRotation="90" wrapText="1"/>
    </xf>
    <xf numFmtId="0" fontId="2" fillId="17" borderId="59" xfId="0" applyFont="1" applyFill="1" applyBorder="1" applyAlignment="1">
      <alignment horizontal="center" vertical="center" textRotation="90" wrapText="1"/>
    </xf>
    <xf numFmtId="0" fontId="0" fillId="8" borderId="42" xfId="0" applyFill="1" applyBorder="1" applyAlignment="1">
      <alignment vertical="center" wrapText="1"/>
    </xf>
    <xf numFmtId="0" fontId="0" fillId="8" borderId="61" xfId="0" applyFill="1" applyBorder="1" applyAlignment="1">
      <alignment vertical="center" wrapText="1"/>
    </xf>
    <xf numFmtId="0" fontId="41" fillId="8" borderId="11" xfId="0" applyFont="1" applyFill="1" applyBorder="1" applyAlignment="1">
      <alignment horizontal="center" vertical="center" wrapText="1"/>
    </xf>
    <xf numFmtId="0" fontId="41" fillId="8" borderId="12" xfId="0" applyFont="1" applyFill="1" applyBorder="1" applyAlignment="1">
      <alignment horizontal="center" vertical="center" wrapText="1"/>
    </xf>
    <xf numFmtId="0" fontId="0" fillId="12" borderId="38" xfId="0" applyFill="1" applyBorder="1" applyAlignment="1">
      <alignment vertical="center" wrapText="1"/>
    </xf>
    <xf numFmtId="0" fontId="0" fillId="12" borderId="54" xfId="0" applyFill="1" applyBorder="1" applyAlignment="1">
      <alignment vertical="center" wrapText="1"/>
    </xf>
    <xf numFmtId="0" fontId="41" fillId="12" borderId="39" xfId="0" applyFont="1" applyFill="1" applyBorder="1" applyAlignment="1">
      <alignment horizontal="center" vertical="center" wrapText="1"/>
    </xf>
    <xf numFmtId="0" fontId="41" fillId="12" borderId="25" xfId="0" applyFont="1" applyFill="1" applyBorder="1" applyAlignment="1">
      <alignment horizontal="center" vertical="center" wrapText="1"/>
    </xf>
    <xf numFmtId="0" fontId="0" fillId="12" borderId="47" xfId="0" applyFill="1" applyBorder="1" applyAlignment="1">
      <alignment vertical="center" wrapText="1"/>
    </xf>
    <xf numFmtId="0" fontId="0" fillId="12" borderId="30" xfId="0" applyFill="1" applyBorder="1" applyAlignment="1">
      <alignment vertical="center" wrapText="1"/>
    </xf>
    <xf numFmtId="0" fontId="41" fillId="12" borderId="48" xfId="0" applyFont="1" applyFill="1" applyBorder="1" applyAlignment="1">
      <alignment horizontal="center" vertical="center" wrapText="1"/>
    </xf>
    <xf numFmtId="0" fontId="41" fillId="12" borderId="32" xfId="0" applyFont="1" applyFill="1" applyBorder="1" applyAlignment="1">
      <alignment horizontal="center" vertical="center" wrapText="1"/>
    </xf>
    <xf numFmtId="0" fontId="0" fillId="0" borderId="0" xfId="0" applyAlignment="1">
      <alignment vertical="center" wrapText="1"/>
    </xf>
  </cellXfs>
  <cellStyles count="4">
    <cellStyle name="Comma" xfId="2" builtinId="3"/>
    <cellStyle name="Currency" xfId="3" builtinId="4"/>
    <cellStyle name="Normal" xfId="0" builtinId="0"/>
    <cellStyle name="Percent" xfId="1" builtinId="5"/>
  </cellStyles>
  <dxfs count="19">
    <dxf>
      <fill>
        <patternFill>
          <bgColor rgb="FF00B050"/>
        </patternFill>
      </fill>
    </dxf>
    <dxf>
      <fill>
        <patternFill>
          <bgColor rgb="FFFF0000"/>
        </patternFill>
      </fill>
    </dxf>
    <dxf>
      <font>
        <color theme="0"/>
      </font>
      <fill>
        <patternFill>
          <bgColor rgb="FFC00000"/>
        </patternFill>
      </fill>
    </dxf>
    <dxf>
      <fill>
        <patternFill>
          <bgColor rgb="FFFFFF00"/>
        </patternFill>
      </fill>
    </dxf>
    <dxf>
      <fill>
        <patternFill>
          <bgColor theme="0" tint="-0.14996795556505021"/>
        </patternFill>
      </fill>
    </dxf>
    <dxf>
      <fill>
        <patternFill>
          <bgColor rgb="FF92D050"/>
        </patternFill>
      </fill>
    </dxf>
    <dxf>
      <fill>
        <patternFill>
          <bgColor rgb="FF92D050"/>
        </patternFill>
      </fill>
    </dxf>
    <dxf>
      <fill>
        <patternFill>
          <bgColor rgb="FF00B050"/>
        </patternFill>
      </fill>
    </dxf>
    <dxf>
      <fill>
        <patternFill>
          <bgColor rgb="FFFF0000"/>
        </patternFill>
      </fill>
    </dxf>
    <dxf>
      <font>
        <color theme="0"/>
      </font>
      <fill>
        <patternFill>
          <bgColor rgb="FFC00000"/>
        </patternFill>
      </fill>
    </dxf>
    <dxf>
      <fill>
        <patternFill>
          <bgColor rgb="FFFFFF00"/>
        </patternFill>
      </fill>
    </dxf>
    <dxf>
      <fill>
        <patternFill>
          <bgColor theme="0" tint="-0.14996795556505021"/>
        </patternFill>
      </fill>
    </dxf>
    <dxf>
      <fill>
        <patternFill>
          <bgColor rgb="FF92D050"/>
        </patternFill>
      </fill>
    </dxf>
    <dxf>
      <fill>
        <patternFill>
          <bgColor rgb="FF00B050"/>
        </patternFill>
      </fill>
    </dxf>
    <dxf>
      <fill>
        <patternFill>
          <bgColor rgb="FFFF0000"/>
        </patternFill>
      </fill>
    </dxf>
    <dxf>
      <font>
        <color theme="0"/>
      </font>
      <fill>
        <patternFill>
          <bgColor rgb="FFC00000"/>
        </patternFill>
      </fill>
    </dxf>
    <dxf>
      <fill>
        <patternFill>
          <bgColor rgb="FFFFFF00"/>
        </patternFill>
      </fill>
    </dxf>
    <dxf>
      <fill>
        <patternFill>
          <bgColor rgb="FFFFCCCC"/>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04EBB-0E02-4DE7-B46A-3FE467E55430}">
  <sheetPr>
    <tabColor theme="6"/>
    <pageSetUpPr fitToPage="1"/>
  </sheetPr>
  <dimension ref="A1:L64"/>
  <sheetViews>
    <sheetView tabSelected="1" zoomScale="91" zoomScaleNormal="91" workbookViewId="0">
      <selection sqref="A1:A3"/>
    </sheetView>
  </sheetViews>
  <sheetFormatPr defaultColWidth="9.109375" defaultRowHeight="14.4" x14ac:dyDescent="0.3"/>
  <cols>
    <col min="1" max="1" width="15.6640625" style="118" customWidth="1"/>
    <col min="2" max="3" width="30.6640625" style="118" customWidth="1"/>
    <col min="4" max="4" width="15.6640625" style="118" customWidth="1"/>
    <col min="5" max="5" width="20.6640625" style="118" customWidth="1"/>
    <col min="6" max="6" width="60.6640625" style="119" customWidth="1"/>
    <col min="7" max="7" width="20.6640625" style="119" customWidth="1"/>
    <col min="8" max="12" width="3.77734375" style="117" customWidth="1"/>
    <col min="17" max="21" width="60.6640625" customWidth="1"/>
  </cols>
  <sheetData>
    <row r="1" spans="1:12" ht="25.2" customHeight="1" thickBot="1" x14ac:dyDescent="0.35">
      <c r="A1" s="371" t="s">
        <v>100</v>
      </c>
      <c r="B1" s="371" t="s">
        <v>101</v>
      </c>
      <c r="C1" s="371" t="s">
        <v>102</v>
      </c>
      <c r="D1" s="371" t="s">
        <v>103</v>
      </c>
      <c r="E1" s="371" t="s">
        <v>104</v>
      </c>
      <c r="F1" s="371" t="s">
        <v>105</v>
      </c>
      <c r="G1" s="368" t="s">
        <v>106</v>
      </c>
      <c r="H1" s="369"/>
      <c r="I1" s="369"/>
      <c r="J1" s="369"/>
      <c r="K1" s="369"/>
      <c r="L1" s="370"/>
    </row>
    <row r="2" spans="1:12" ht="30" customHeight="1" thickBot="1" x14ac:dyDescent="0.35">
      <c r="A2" s="372"/>
      <c r="B2" s="372"/>
      <c r="C2" s="372"/>
      <c r="D2" s="372"/>
      <c r="E2" s="372"/>
      <c r="F2" s="372"/>
      <c r="G2" s="371" t="s">
        <v>107</v>
      </c>
      <c r="H2" s="373" t="s">
        <v>108</v>
      </c>
      <c r="I2" s="374"/>
      <c r="J2" s="374"/>
      <c r="K2" s="374"/>
      <c r="L2" s="375"/>
    </row>
    <row r="3" spans="1:12" ht="25.2" customHeight="1" thickBot="1" x14ac:dyDescent="0.35">
      <c r="A3" s="376"/>
      <c r="B3" s="376"/>
      <c r="C3" s="376"/>
      <c r="D3" s="376"/>
      <c r="E3" s="376"/>
      <c r="F3" s="376"/>
      <c r="G3" s="372"/>
      <c r="H3" s="76" t="s">
        <v>109</v>
      </c>
      <c r="I3" s="77" t="s">
        <v>109</v>
      </c>
      <c r="J3" s="78" t="s">
        <v>109</v>
      </c>
      <c r="K3" s="79" t="s">
        <v>109</v>
      </c>
      <c r="L3" s="80" t="s">
        <v>109</v>
      </c>
    </row>
    <row r="4" spans="1:12" ht="12.9" customHeight="1" thickBot="1" x14ac:dyDescent="0.35">
      <c r="A4" s="366"/>
      <c r="B4" s="366"/>
      <c r="C4" s="366"/>
      <c r="D4" s="356"/>
      <c r="E4" s="366"/>
      <c r="F4" s="294" t="s">
        <v>110</v>
      </c>
      <c r="G4" s="357" t="s">
        <v>110</v>
      </c>
      <c r="H4" s="358"/>
      <c r="I4" s="358"/>
      <c r="J4" s="358"/>
      <c r="K4" s="358"/>
      <c r="L4" s="359"/>
    </row>
    <row r="5" spans="1:12" ht="12.9" customHeight="1" x14ac:dyDescent="0.3">
      <c r="A5" s="363"/>
      <c r="B5" s="363"/>
      <c r="C5" s="363"/>
      <c r="D5" s="354"/>
      <c r="E5" s="363"/>
      <c r="F5" s="81"/>
      <c r="G5" s="82"/>
      <c r="H5" s="83"/>
      <c r="I5" s="84"/>
      <c r="J5" s="84"/>
      <c r="K5" s="84"/>
      <c r="L5" s="85"/>
    </row>
    <row r="6" spans="1:12" ht="12.9" customHeight="1" x14ac:dyDescent="0.3">
      <c r="A6" s="363"/>
      <c r="B6" s="363"/>
      <c r="C6" s="363"/>
      <c r="D6" s="354"/>
      <c r="E6" s="363"/>
      <c r="F6" s="302"/>
      <c r="G6" s="298"/>
      <c r="H6" s="299"/>
      <c r="I6" s="300"/>
      <c r="J6" s="300"/>
      <c r="K6" s="300"/>
      <c r="L6" s="301"/>
    </row>
    <row r="7" spans="1:12" ht="12.9" customHeight="1" thickBot="1" x14ac:dyDescent="0.35">
      <c r="A7" s="363"/>
      <c r="B7" s="363"/>
      <c r="C7" s="363"/>
      <c r="D7" s="354"/>
      <c r="E7" s="363"/>
      <c r="F7" s="86"/>
      <c r="G7" s="87"/>
      <c r="H7" s="88"/>
      <c r="I7" s="89"/>
      <c r="J7" s="89"/>
      <c r="K7" s="89"/>
      <c r="L7" s="90"/>
    </row>
    <row r="8" spans="1:12" ht="12.9" customHeight="1" thickBot="1" x14ac:dyDescent="0.35">
      <c r="A8" s="363"/>
      <c r="B8" s="363"/>
      <c r="C8" s="363"/>
      <c r="D8" s="354"/>
      <c r="E8" s="363"/>
      <c r="F8" s="293" t="s">
        <v>111</v>
      </c>
      <c r="G8" s="360" t="s">
        <v>111</v>
      </c>
      <c r="H8" s="361"/>
      <c r="I8" s="361"/>
      <c r="J8" s="361"/>
      <c r="K8" s="361"/>
      <c r="L8" s="362"/>
    </row>
    <row r="9" spans="1:12" ht="12.9" customHeight="1" x14ac:dyDescent="0.3">
      <c r="A9" s="363"/>
      <c r="B9" s="363"/>
      <c r="C9" s="363"/>
      <c r="D9" s="354"/>
      <c r="E9" s="363"/>
      <c r="F9" s="91"/>
      <c r="G9" s="92"/>
      <c r="H9" s="93"/>
      <c r="I9" s="94"/>
      <c r="J9" s="94"/>
      <c r="K9" s="94"/>
      <c r="L9" s="95"/>
    </row>
    <row r="10" spans="1:12" ht="12.9" customHeight="1" x14ac:dyDescent="0.3">
      <c r="A10" s="363"/>
      <c r="B10" s="363"/>
      <c r="C10" s="363"/>
      <c r="D10" s="354"/>
      <c r="E10" s="363"/>
      <c r="F10" s="91"/>
      <c r="G10" s="96"/>
      <c r="H10" s="97"/>
      <c r="I10" s="98"/>
      <c r="J10" s="98"/>
      <c r="K10" s="98"/>
      <c r="L10" s="99"/>
    </row>
    <row r="11" spans="1:12" ht="12.9" customHeight="1" x14ac:dyDescent="0.3">
      <c r="A11" s="363"/>
      <c r="B11" s="363"/>
      <c r="C11" s="363"/>
      <c r="D11" s="354"/>
      <c r="E11" s="363"/>
      <c r="F11" s="100"/>
      <c r="G11" s="101"/>
      <c r="H11" s="97"/>
      <c r="I11" s="98"/>
      <c r="J11" s="98"/>
      <c r="K11" s="98"/>
      <c r="L11" s="99"/>
    </row>
    <row r="12" spans="1:12" ht="12.9" customHeight="1" x14ac:dyDescent="0.3">
      <c r="A12" s="363"/>
      <c r="B12" s="363"/>
      <c r="C12" s="363"/>
      <c r="D12" s="354"/>
      <c r="E12" s="363"/>
      <c r="F12" s="102"/>
      <c r="G12" s="101"/>
      <c r="H12" s="97"/>
      <c r="I12" s="98"/>
      <c r="J12" s="98"/>
      <c r="K12" s="98"/>
      <c r="L12" s="99"/>
    </row>
    <row r="13" spans="1:12" ht="12.9" customHeight="1" thickBot="1" x14ac:dyDescent="0.35">
      <c r="A13" s="363"/>
      <c r="B13" s="363"/>
      <c r="C13" s="363"/>
      <c r="D13" s="354"/>
      <c r="E13" s="363"/>
      <c r="F13" s="103"/>
      <c r="G13" s="104"/>
      <c r="H13" s="105"/>
      <c r="I13" s="106"/>
      <c r="J13" s="106"/>
      <c r="K13" s="106"/>
      <c r="L13" s="107"/>
    </row>
    <row r="14" spans="1:12" ht="12.9" customHeight="1" thickBot="1" x14ac:dyDescent="0.35">
      <c r="A14" s="363"/>
      <c r="B14" s="363"/>
      <c r="C14" s="363"/>
      <c r="D14" s="354"/>
      <c r="E14" s="356"/>
      <c r="F14" s="294" t="s">
        <v>110</v>
      </c>
      <c r="G14" s="357" t="s">
        <v>110</v>
      </c>
      <c r="H14" s="358"/>
      <c r="I14" s="358"/>
      <c r="J14" s="358"/>
      <c r="K14" s="358"/>
      <c r="L14" s="359"/>
    </row>
    <row r="15" spans="1:12" ht="12.9" customHeight="1" x14ac:dyDescent="0.3">
      <c r="A15" s="363"/>
      <c r="B15" s="363"/>
      <c r="C15" s="363"/>
      <c r="D15" s="354"/>
      <c r="E15" s="354"/>
      <c r="F15" s="81"/>
      <c r="G15" s="82"/>
      <c r="H15" s="83"/>
      <c r="I15" s="84"/>
      <c r="J15" s="84"/>
      <c r="K15" s="84"/>
      <c r="L15" s="85"/>
    </row>
    <row r="16" spans="1:12" ht="12.9" customHeight="1" x14ac:dyDescent="0.3">
      <c r="A16" s="363"/>
      <c r="B16" s="363"/>
      <c r="C16" s="363"/>
      <c r="D16" s="354"/>
      <c r="E16" s="354"/>
      <c r="F16" s="81"/>
      <c r="G16" s="298"/>
      <c r="H16" s="299"/>
      <c r="I16" s="300"/>
      <c r="J16" s="300"/>
      <c r="K16" s="300"/>
      <c r="L16" s="301"/>
    </row>
    <row r="17" spans="1:12" ht="12.9" customHeight="1" thickBot="1" x14ac:dyDescent="0.35">
      <c r="A17" s="363"/>
      <c r="B17" s="363"/>
      <c r="C17" s="363"/>
      <c r="D17" s="354"/>
      <c r="E17" s="354"/>
      <c r="F17" s="81"/>
      <c r="G17" s="87"/>
      <c r="H17" s="88"/>
      <c r="I17" s="89"/>
      <c r="J17" s="89"/>
      <c r="K17" s="89"/>
      <c r="L17" s="90"/>
    </row>
    <row r="18" spans="1:12" ht="12.9" customHeight="1" thickBot="1" x14ac:dyDescent="0.35">
      <c r="A18" s="363"/>
      <c r="B18" s="363"/>
      <c r="C18" s="363"/>
      <c r="D18" s="354"/>
      <c r="E18" s="354"/>
      <c r="F18" s="293" t="s">
        <v>111</v>
      </c>
      <c r="G18" s="360" t="s">
        <v>111</v>
      </c>
      <c r="H18" s="361"/>
      <c r="I18" s="361"/>
      <c r="J18" s="361"/>
      <c r="K18" s="361"/>
      <c r="L18" s="362"/>
    </row>
    <row r="19" spans="1:12" ht="12.9" customHeight="1" x14ac:dyDescent="0.3">
      <c r="A19" s="363"/>
      <c r="B19" s="363"/>
      <c r="C19" s="363"/>
      <c r="D19" s="354"/>
      <c r="E19" s="354"/>
      <c r="F19" s="108"/>
      <c r="G19" s="92"/>
      <c r="H19" s="93"/>
      <c r="I19" s="94"/>
      <c r="J19" s="94"/>
      <c r="K19" s="94"/>
      <c r="L19" s="95"/>
    </row>
    <row r="20" spans="1:12" ht="12.9" customHeight="1" x14ac:dyDescent="0.3">
      <c r="A20" s="363"/>
      <c r="B20" s="363"/>
      <c r="C20" s="363"/>
      <c r="D20" s="354"/>
      <c r="E20" s="354"/>
      <c r="F20" s="91"/>
      <c r="G20" s="96"/>
      <c r="H20" s="97"/>
      <c r="I20" s="98"/>
      <c r="J20" s="98"/>
      <c r="K20" s="98"/>
      <c r="L20" s="99"/>
    </row>
    <row r="21" spans="1:12" ht="12.9" customHeight="1" x14ac:dyDescent="0.3">
      <c r="A21" s="363"/>
      <c r="B21" s="363"/>
      <c r="C21" s="363"/>
      <c r="D21" s="354"/>
      <c r="E21" s="354"/>
      <c r="F21" s="100"/>
      <c r="G21" s="101"/>
      <c r="H21" s="97"/>
      <c r="I21" s="98"/>
      <c r="J21" s="98"/>
      <c r="K21" s="98"/>
      <c r="L21" s="99"/>
    </row>
    <row r="22" spans="1:12" ht="12.9" customHeight="1" x14ac:dyDescent="0.3">
      <c r="A22" s="363"/>
      <c r="B22" s="363"/>
      <c r="C22" s="363"/>
      <c r="D22" s="354"/>
      <c r="E22" s="354"/>
      <c r="F22" s="102"/>
      <c r="G22" s="101"/>
      <c r="H22" s="97"/>
      <c r="I22" s="98"/>
      <c r="J22" s="98"/>
      <c r="K22" s="98"/>
      <c r="L22" s="99"/>
    </row>
    <row r="23" spans="1:12" ht="12.9" customHeight="1" thickBot="1" x14ac:dyDescent="0.35">
      <c r="A23" s="363"/>
      <c r="B23" s="363"/>
      <c r="C23" s="363"/>
      <c r="D23" s="354"/>
      <c r="E23" s="355"/>
      <c r="F23" s="102"/>
      <c r="G23" s="104"/>
      <c r="H23" s="105"/>
      <c r="I23" s="106"/>
      <c r="J23" s="106"/>
      <c r="K23" s="106"/>
      <c r="L23" s="107"/>
    </row>
    <row r="24" spans="1:12" ht="12.9" customHeight="1" thickBot="1" x14ac:dyDescent="0.35">
      <c r="A24" s="363"/>
      <c r="B24" s="363"/>
      <c r="C24" s="363"/>
      <c r="D24" s="354"/>
      <c r="E24" s="366"/>
      <c r="F24" s="295" t="s">
        <v>110</v>
      </c>
      <c r="G24" s="357" t="s">
        <v>110</v>
      </c>
      <c r="H24" s="358"/>
      <c r="I24" s="358"/>
      <c r="J24" s="358"/>
      <c r="K24" s="358"/>
      <c r="L24" s="359"/>
    </row>
    <row r="25" spans="1:12" ht="12.9" customHeight="1" x14ac:dyDescent="0.3">
      <c r="A25" s="363"/>
      <c r="B25" s="363"/>
      <c r="C25" s="363"/>
      <c r="D25" s="354"/>
      <c r="E25" s="363"/>
      <c r="F25" s="81"/>
      <c r="G25" s="82"/>
      <c r="H25" s="83"/>
      <c r="I25" s="84"/>
      <c r="J25" s="84"/>
      <c r="K25" s="84"/>
      <c r="L25" s="85"/>
    </row>
    <row r="26" spans="1:12" ht="12.9" customHeight="1" x14ac:dyDescent="0.3">
      <c r="A26" s="363"/>
      <c r="B26" s="363"/>
      <c r="C26" s="363"/>
      <c r="D26" s="354"/>
      <c r="E26" s="363"/>
      <c r="F26" s="81"/>
      <c r="G26" s="298"/>
      <c r="H26" s="299"/>
      <c r="I26" s="300"/>
      <c r="J26" s="300"/>
      <c r="K26" s="300"/>
      <c r="L26" s="301"/>
    </row>
    <row r="27" spans="1:12" ht="12.9" customHeight="1" thickBot="1" x14ac:dyDescent="0.35">
      <c r="A27" s="363"/>
      <c r="B27" s="363"/>
      <c r="C27" s="363"/>
      <c r="D27" s="354"/>
      <c r="E27" s="363"/>
      <c r="F27" s="81"/>
      <c r="G27" s="87"/>
      <c r="H27" s="88"/>
      <c r="I27" s="89"/>
      <c r="J27" s="89"/>
      <c r="K27" s="89"/>
      <c r="L27" s="90"/>
    </row>
    <row r="28" spans="1:12" ht="12.9" customHeight="1" thickBot="1" x14ac:dyDescent="0.35">
      <c r="A28" s="363"/>
      <c r="B28" s="363"/>
      <c r="C28" s="363"/>
      <c r="D28" s="354"/>
      <c r="E28" s="363"/>
      <c r="F28" s="293" t="s">
        <v>111</v>
      </c>
      <c r="G28" s="360" t="s">
        <v>111</v>
      </c>
      <c r="H28" s="361"/>
      <c r="I28" s="361"/>
      <c r="J28" s="361"/>
      <c r="K28" s="361"/>
      <c r="L28" s="362"/>
    </row>
    <row r="29" spans="1:12" ht="12.9" customHeight="1" x14ac:dyDescent="0.3">
      <c r="A29" s="363"/>
      <c r="B29" s="363"/>
      <c r="C29" s="363"/>
      <c r="D29" s="354"/>
      <c r="E29" s="363"/>
      <c r="F29" s="108"/>
      <c r="G29" s="92"/>
      <c r="H29" s="93"/>
      <c r="I29" s="94"/>
      <c r="J29" s="94"/>
      <c r="K29" s="94"/>
      <c r="L29" s="95"/>
    </row>
    <row r="30" spans="1:12" ht="12.9" customHeight="1" x14ac:dyDescent="0.3">
      <c r="A30" s="363"/>
      <c r="B30" s="363"/>
      <c r="C30" s="363"/>
      <c r="D30" s="354"/>
      <c r="E30" s="367"/>
      <c r="F30" s="91"/>
      <c r="G30" s="96"/>
      <c r="H30" s="97"/>
      <c r="I30" s="98"/>
      <c r="J30" s="98"/>
      <c r="K30" s="98"/>
      <c r="L30" s="99"/>
    </row>
    <row r="31" spans="1:12" ht="12.9" customHeight="1" x14ac:dyDescent="0.3">
      <c r="A31" s="363"/>
      <c r="B31" s="363"/>
      <c r="C31" s="363"/>
      <c r="D31" s="354"/>
      <c r="E31" s="363"/>
      <c r="F31" s="100"/>
      <c r="G31" s="101"/>
      <c r="H31" s="97"/>
      <c r="I31" s="98"/>
      <c r="J31" s="98"/>
      <c r="K31" s="98"/>
      <c r="L31" s="99"/>
    </row>
    <row r="32" spans="1:12" ht="12.9" customHeight="1" x14ac:dyDescent="0.3">
      <c r="A32" s="363"/>
      <c r="B32" s="363"/>
      <c r="C32" s="363"/>
      <c r="D32" s="354"/>
      <c r="E32" s="363"/>
      <c r="F32" s="102"/>
      <c r="G32" s="101"/>
      <c r="H32" s="97"/>
      <c r="I32" s="98"/>
      <c r="J32" s="98"/>
      <c r="K32" s="98"/>
      <c r="L32" s="99"/>
    </row>
    <row r="33" spans="1:12" ht="12.9" customHeight="1" thickBot="1" x14ac:dyDescent="0.35">
      <c r="A33" s="363"/>
      <c r="B33" s="363"/>
      <c r="C33" s="363"/>
      <c r="D33" s="355"/>
      <c r="E33" s="364"/>
      <c r="F33" s="102"/>
      <c r="G33" s="104"/>
      <c r="H33" s="105"/>
      <c r="I33" s="106"/>
      <c r="J33" s="106"/>
      <c r="K33" s="106"/>
      <c r="L33" s="107"/>
    </row>
    <row r="34" spans="1:12" ht="12.9" customHeight="1" thickBot="1" x14ac:dyDescent="0.35">
      <c r="A34" s="363"/>
      <c r="B34" s="363"/>
      <c r="C34" s="363"/>
      <c r="D34" s="356"/>
      <c r="E34" s="356"/>
      <c r="F34" s="295" t="s">
        <v>110</v>
      </c>
      <c r="G34" s="357" t="s">
        <v>110</v>
      </c>
      <c r="H34" s="358"/>
      <c r="I34" s="358"/>
      <c r="J34" s="358"/>
      <c r="K34" s="358"/>
      <c r="L34" s="359"/>
    </row>
    <row r="35" spans="1:12" ht="12.9" customHeight="1" x14ac:dyDescent="0.3">
      <c r="A35" s="363"/>
      <c r="B35" s="363"/>
      <c r="C35" s="363"/>
      <c r="D35" s="354"/>
      <c r="E35" s="354"/>
      <c r="F35" s="81"/>
      <c r="G35" s="82"/>
      <c r="H35" s="83"/>
      <c r="I35" s="84"/>
      <c r="J35" s="84"/>
      <c r="K35" s="84"/>
      <c r="L35" s="85"/>
    </row>
    <row r="36" spans="1:12" ht="12.9" customHeight="1" x14ac:dyDescent="0.3">
      <c r="A36" s="363"/>
      <c r="B36" s="363"/>
      <c r="C36" s="363"/>
      <c r="D36" s="354"/>
      <c r="E36" s="354"/>
      <c r="F36" s="81"/>
      <c r="G36" s="298"/>
      <c r="H36" s="299"/>
      <c r="I36" s="300"/>
      <c r="J36" s="300"/>
      <c r="K36" s="300"/>
      <c r="L36" s="301"/>
    </row>
    <row r="37" spans="1:12" ht="12.9" customHeight="1" thickBot="1" x14ac:dyDescent="0.35">
      <c r="A37" s="363"/>
      <c r="B37" s="363"/>
      <c r="C37" s="363"/>
      <c r="D37" s="354"/>
      <c r="E37" s="354"/>
      <c r="F37" s="81"/>
      <c r="G37" s="87"/>
      <c r="H37" s="88"/>
      <c r="I37" s="89"/>
      <c r="J37" s="89"/>
      <c r="K37" s="89"/>
      <c r="L37" s="90"/>
    </row>
    <row r="38" spans="1:12" ht="12.9" customHeight="1" thickBot="1" x14ac:dyDescent="0.35">
      <c r="A38" s="363"/>
      <c r="B38" s="363"/>
      <c r="C38" s="363"/>
      <c r="D38" s="354"/>
      <c r="E38" s="354"/>
      <c r="F38" s="293" t="s">
        <v>111</v>
      </c>
      <c r="G38" s="360" t="s">
        <v>111</v>
      </c>
      <c r="H38" s="361"/>
      <c r="I38" s="361"/>
      <c r="J38" s="361"/>
      <c r="K38" s="361"/>
      <c r="L38" s="362"/>
    </row>
    <row r="39" spans="1:12" ht="12.9" customHeight="1" x14ac:dyDescent="0.3">
      <c r="A39" s="363"/>
      <c r="B39" s="363"/>
      <c r="C39" s="363"/>
      <c r="D39" s="354"/>
      <c r="E39" s="354"/>
      <c r="F39" s="108"/>
      <c r="G39" s="92"/>
      <c r="H39" s="93"/>
      <c r="I39" s="94"/>
      <c r="J39" s="94"/>
      <c r="K39" s="94"/>
      <c r="L39" s="95"/>
    </row>
    <row r="40" spans="1:12" ht="12.9" customHeight="1" x14ac:dyDescent="0.3">
      <c r="A40" s="363"/>
      <c r="B40" s="363"/>
      <c r="C40" s="363"/>
      <c r="D40" s="354"/>
      <c r="E40" s="365"/>
      <c r="F40" s="91"/>
      <c r="G40" s="96"/>
      <c r="H40" s="97"/>
      <c r="I40" s="98"/>
      <c r="J40" s="98"/>
      <c r="K40" s="98"/>
      <c r="L40" s="99"/>
    </row>
    <row r="41" spans="1:12" ht="12.9" customHeight="1" x14ac:dyDescent="0.3">
      <c r="A41" s="363"/>
      <c r="B41" s="363"/>
      <c r="C41" s="363"/>
      <c r="D41" s="354"/>
      <c r="E41" s="354"/>
      <c r="F41" s="100"/>
      <c r="G41" s="101"/>
      <c r="H41" s="97"/>
      <c r="I41" s="98"/>
      <c r="J41" s="98"/>
      <c r="K41" s="98"/>
      <c r="L41" s="99"/>
    </row>
    <row r="42" spans="1:12" ht="12.9" customHeight="1" x14ac:dyDescent="0.3">
      <c r="A42" s="363"/>
      <c r="B42" s="363"/>
      <c r="C42" s="363"/>
      <c r="D42" s="354"/>
      <c r="E42" s="354"/>
      <c r="F42" s="102"/>
      <c r="G42" s="101"/>
      <c r="H42" s="97"/>
      <c r="I42" s="98"/>
      <c r="J42" s="98"/>
      <c r="K42" s="98"/>
      <c r="L42" s="99"/>
    </row>
    <row r="43" spans="1:12" ht="12.9" customHeight="1" thickBot="1" x14ac:dyDescent="0.35">
      <c r="A43" s="363"/>
      <c r="B43" s="363"/>
      <c r="C43" s="363"/>
      <c r="D43" s="354"/>
      <c r="E43" s="355"/>
      <c r="F43" s="102"/>
      <c r="G43" s="104"/>
      <c r="H43" s="105"/>
      <c r="I43" s="106"/>
      <c r="J43" s="106"/>
      <c r="K43" s="106"/>
      <c r="L43" s="107"/>
    </row>
    <row r="44" spans="1:12" ht="12.9" customHeight="1" thickBot="1" x14ac:dyDescent="0.35">
      <c r="A44" s="363"/>
      <c r="B44" s="363"/>
      <c r="C44" s="363"/>
      <c r="D44" s="354"/>
      <c r="E44" s="366"/>
      <c r="F44" s="295" t="s">
        <v>110</v>
      </c>
      <c r="G44" s="357" t="s">
        <v>110</v>
      </c>
      <c r="H44" s="358"/>
      <c r="I44" s="358"/>
      <c r="J44" s="358"/>
      <c r="K44" s="358"/>
      <c r="L44" s="359"/>
    </row>
    <row r="45" spans="1:12" ht="12.9" customHeight="1" x14ac:dyDescent="0.3">
      <c r="A45" s="363"/>
      <c r="B45" s="363"/>
      <c r="C45" s="363"/>
      <c r="D45" s="354"/>
      <c r="E45" s="363"/>
      <c r="F45" s="81"/>
      <c r="G45" s="82"/>
      <c r="H45" s="83"/>
      <c r="I45" s="84"/>
      <c r="J45" s="84"/>
      <c r="K45" s="84"/>
      <c r="L45" s="85"/>
    </row>
    <row r="46" spans="1:12" ht="12.9" customHeight="1" x14ac:dyDescent="0.3">
      <c r="A46" s="363"/>
      <c r="B46" s="363"/>
      <c r="C46" s="363"/>
      <c r="D46" s="354"/>
      <c r="E46" s="363"/>
      <c r="F46" s="81"/>
      <c r="G46" s="298"/>
      <c r="H46" s="299"/>
      <c r="I46" s="300"/>
      <c r="J46" s="300"/>
      <c r="K46" s="300"/>
      <c r="L46" s="301"/>
    </row>
    <row r="47" spans="1:12" ht="12.9" customHeight="1" thickBot="1" x14ac:dyDescent="0.35">
      <c r="A47" s="363"/>
      <c r="B47" s="363"/>
      <c r="C47" s="363"/>
      <c r="D47" s="354"/>
      <c r="E47" s="363"/>
      <c r="F47" s="81"/>
      <c r="G47" s="87"/>
      <c r="H47" s="88"/>
      <c r="I47" s="89"/>
      <c r="J47" s="89"/>
      <c r="K47" s="89"/>
      <c r="L47" s="90"/>
    </row>
    <row r="48" spans="1:12" ht="12.9" customHeight="1" thickBot="1" x14ac:dyDescent="0.35">
      <c r="A48" s="363"/>
      <c r="B48" s="363"/>
      <c r="C48" s="363"/>
      <c r="D48" s="109"/>
      <c r="E48" s="363"/>
      <c r="F48" s="293" t="s">
        <v>111</v>
      </c>
      <c r="G48" s="360" t="s">
        <v>111</v>
      </c>
      <c r="H48" s="361"/>
      <c r="I48" s="361"/>
      <c r="J48" s="361"/>
      <c r="K48" s="361"/>
      <c r="L48" s="362"/>
    </row>
    <row r="49" spans="1:12" ht="12.9" customHeight="1" x14ac:dyDescent="0.3">
      <c r="A49" s="363"/>
      <c r="B49" s="363"/>
      <c r="C49" s="363"/>
      <c r="D49" s="354"/>
      <c r="E49" s="363"/>
      <c r="F49" s="108"/>
      <c r="G49" s="92"/>
      <c r="H49" s="93"/>
      <c r="I49" s="94"/>
      <c r="J49" s="94"/>
      <c r="K49" s="94"/>
      <c r="L49" s="95"/>
    </row>
    <row r="50" spans="1:12" ht="12.9" customHeight="1" x14ac:dyDescent="0.3">
      <c r="A50" s="363"/>
      <c r="B50" s="363"/>
      <c r="C50" s="363"/>
      <c r="D50" s="354"/>
      <c r="E50" s="363"/>
      <c r="F50" s="91"/>
      <c r="G50" s="96"/>
      <c r="H50" s="97"/>
      <c r="I50" s="98"/>
      <c r="J50" s="98"/>
      <c r="K50" s="98"/>
      <c r="L50" s="99"/>
    </row>
    <row r="51" spans="1:12" ht="12.9" customHeight="1" x14ac:dyDescent="0.3">
      <c r="A51" s="363"/>
      <c r="B51" s="363"/>
      <c r="C51" s="363"/>
      <c r="D51" s="354"/>
      <c r="E51" s="367"/>
      <c r="F51" s="100"/>
      <c r="G51" s="101"/>
      <c r="H51" s="97"/>
      <c r="I51" s="98"/>
      <c r="J51" s="98"/>
      <c r="K51" s="98"/>
      <c r="L51" s="99"/>
    </row>
    <row r="52" spans="1:12" ht="12.9" customHeight="1" x14ac:dyDescent="0.3">
      <c r="A52" s="363"/>
      <c r="B52" s="363"/>
      <c r="C52" s="363"/>
      <c r="D52" s="354"/>
      <c r="E52" s="363"/>
      <c r="F52" s="102"/>
      <c r="G52" s="101"/>
      <c r="H52" s="97"/>
      <c r="I52" s="98"/>
      <c r="J52" s="98"/>
      <c r="K52" s="98"/>
      <c r="L52" s="99"/>
    </row>
    <row r="53" spans="1:12" ht="12.9" customHeight="1" thickBot="1" x14ac:dyDescent="0.35">
      <c r="A53" s="363"/>
      <c r="B53" s="363"/>
      <c r="C53" s="363"/>
      <c r="D53" s="354"/>
      <c r="E53" s="364"/>
      <c r="F53" s="102"/>
      <c r="G53" s="104"/>
      <c r="H53" s="105"/>
      <c r="I53" s="106"/>
      <c r="J53" s="106"/>
      <c r="K53" s="106"/>
      <c r="L53" s="107"/>
    </row>
    <row r="54" spans="1:12" ht="12.9" customHeight="1" thickBot="1" x14ac:dyDescent="0.35">
      <c r="A54" s="363"/>
      <c r="B54" s="363"/>
      <c r="C54" s="363"/>
      <c r="D54" s="354"/>
      <c r="E54" s="356"/>
      <c r="F54" s="295" t="s">
        <v>110</v>
      </c>
      <c r="G54" s="357" t="s">
        <v>110</v>
      </c>
      <c r="H54" s="358"/>
      <c r="I54" s="358"/>
      <c r="J54" s="358"/>
      <c r="K54" s="358"/>
      <c r="L54" s="359"/>
    </row>
    <row r="55" spans="1:12" ht="12.9" customHeight="1" x14ac:dyDescent="0.3">
      <c r="A55" s="363"/>
      <c r="B55" s="363"/>
      <c r="C55" s="363"/>
      <c r="D55" s="354"/>
      <c r="E55" s="354"/>
      <c r="F55" s="81"/>
      <c r="G55" s="82"/>
      <c r="H55" s="83"/>
      <c r="I55" s="84"/>
      <c r="J55" s="84"/>
      <c r="K55" s="84"/>
      <c r="L55" s="85"/>
    </row>
    <row r="56" spans="1:12" ht="12.9" customHeight="1" x14ac:dyDescent="0.3">
      <c r="A56" s="363"/>
      <c r="B56" s="363"/>
      <c r="C56" s="363"/>
      <c r="D56" s="354"/>
      <c r="E56" s="354"/>
      <c r="F56" s="81"/>
      <c r="G56" s="298"/>
      <c r="H56" s="299"/>
      <c r="I56" s="300"/>
      <c r="J56" s="300"/>
      <c r="K56" s="300"/>
      <c r="L56" s="301"/>
    </row>
    <row r="57" spans="1:12" ht="12.9" customHeight="1" thickBot="1" x14ac:dyDescent="0.35">
      <c r="A57" s="363"/>
      <c r="B57" s="363"/>
      <c r="C57" s="363"/>
      <c r="D57" s="354"/>
      <c r="E57" s="354"/>
      <c r="F57" s="81"/>
      <c r="G57" s="87"/>
      <c r="H57" s="88"/>
      <c r="I57" s="89"/>
      <c r="J57" s="89"/>
      <c r="K57" s="89"/>
      <c r="L57" s="90"/>
    </row>
    <row r="58" spans="1:12" ht="12.9" customHeight="1" thickBot="1" x14ac:dyDescent="0.35">
      <c r="A58" s="363"/>
      <c r="B58" s="363"/>
      <c r="C58" s="363"/>
      <c r="D58" s="354"/>
      <c r="E58" s="354"/>
      <c r="F58" s="293" t="s">
        <v>111</v>
      </c>
      <c r="G58" s="360" t="s">
        <v>111</v>
      </c>
      <c r="H58" s="361"/>
      <c r="I58" s="361"/>
      <c r="J58" s="361"/>
      <c r="K58" s="361"/>
      <c r="L58" s="362"/>
    </row>
    <row r="59" spans="1:12" ht="12.9" customHeight="1" x14ac:dyDescent="0.3">
      <c r="A59" s="363"/>
      <c r="B59" s="363"/>
      <c r="C59" s="363"/>
      <c r="D59" s="354"/>
      <c r="E59" s="354"/>
      <c r="F59" s="108"/>
      <c r="G59" s="92"/>
      <c r="H59" s="93"/>
      <c r="I59" s="94"/>
      <c r="J59" s="94"/>
      <c r="K59" s="94"/>
      <c r="L59" s="95"/>
    </row>
    <row r="60" spans="1:12" ht="12.9" customHeight="1" x14ac:dyDescent="0.3">
      <c r="A60" s="363"/>
      <c r="B60" s="363"/>
      <c r="C60" s="363"/>
      <c r="D60" s="354"/>
      <c r="E60" s="354"/>
      <c r="F60" s="91"/>
      <c r="G60" s="96"/>
      <c r="H60" s="97"/>
      <c r="I60" s="98"/>
      <c r="J60" s="98"/>
      <c r="K60" s="98"/>
      <c r="L60" s="99"/>
    </row>
    <row r="61" spans="1:12" ht="12.9" customHeight="1" x14ac:dyDescent="0.3">
      <c r="A61" s="363"/>
      <c r="B61" s="363"/>
      <c r="C61" s="363"/>
      <c r="D61" s="354"/>
      <c r="E61" s="354"/>
      <c r="F61" s="100"/>
      <c r="G61" s="101"/>
      <c r="H61" s="97"/>
      <c r="I61" s="98"/>
      <c r="J61" s="98"/>
      <c r="K61" s="98"/>
      <c r="L61" s="99"/>
    </row>
    <row r="62" spans="1:12" ht="12.9" customHeight="1" x14ac:dyDescent="0.3">
      <c r="A62" s="363"/>
      <c r="B62" s="363"/>
      <c r="C62" s="363"/>
      <c r="D62" s="354"/>
      <c r="E62" s="354"/>
      <c r="F62" s="102"/>
      <c r="G62" s="101"/>
      <c r="H62" s="97"/>
      <c r="I62" s="98"/>
      <c r="J62" s="98"/>
      <c r="K62" s="98"/>
      <c r="L62" s="99"/>
    </row>
    <row r="63" spans="1:12" ht="12.9" customHeight="1" thickBot="1" x14ac:dyDescent="0.35">
      <c r="A63" s="364"/>
      <c r="B63" s="364"/>
      <c r="C63" s="364"/>
      <c r="D63" s="355"/>
      <c r="E63" s="355"/>
      <c r="F63" s="110"/>
      <c r="G63" s="111"/>
      <c r="H63" s="112"/>
      <c r="I63" s="113"/>
      <c r="J63" s="113"/>
      <c r="K63" s="113"/>
      <c r="L63" s="114"/>
    </row>
    <row r="64" spans="1:12" ht="12.9" customHeight="1" x14ac:dyDescent="0.3">
      <c r="A64" s="115"/>
      <c r="B64" s="115"/>
      <c r="C64" s="115"/>
      <c r="D64" s="115"/>
      <c r="E64" s="115"/>
      <c r="F64" s="116"/>
      <c r="G64" s="116"/>
    </row>
  </sheetData>
  <mergeCells count="38">
    <mergeCell ref="G1:L1"/>
    <mergeCell ref="G2:G3"/>
    <mergeCell ref="H2:L2"/>
    <mergeCell ref="A4:A63"/>
    <mergeCell ref="B4:B33"/>
    <mergeCell ref="C4:C17"/>
    <mergeCell ref="D4:D17"/>
    <mergeCell ref="E4:E13"/>
    <mergeCell ref="G4:L4"/>
    <mergeCell ref="G8:L8"/>
    <mergeCell ref="A1:A3"/>
    <mergeCell ref="B1:B3"/>
    <mergeCell ref="C1:C3"/>
    <mergeCell ref="D1:D3"/>
    <mergeCell ref="E1:E3"/>
    <mergeCell ref="F1:F3"/>
    <mergeCell ref="E14:E23"/>
    <mergeCell ref="G14:L14"/>
    <mergeCell ref="C18:C33"/>
    <mergeCell ref="D18:D33"/>
    <mergeCell ref="G18:L18"/>
    <mergeCell ref="E24:E33"/>
    <mergeCell ref="G24:L24"/>
    <mergeCell ref="G28:L28"/>
    <mergeCell ref="D49:D63"/>
    <mergeCell ref="E54:E63"/>
    <mergeCell ref="G54:L54"/>
    <mergeCell ref="G58:L58"/>
    <mergeCell ref="B34:B63"/>
    <mergeCell ref="C34:C47"/>
    <mergeCell ref="D34:D47"/>
    <mergeCell ref="E34:E43"/>
    <mergeCell ref="G34:L34"/>
    <mergeCell ref="G38:L38"/>
    <mergeCell ref="E44:E53"/>
    <mergeCell ref="G44:L44"/>
    <mergeCell ref="C48:C63"/>
    <mergeCell ref="G48:L48"/>
  </mergeCells>
  <printOptions horizontalCentered="1"/>
  <pageMargins left="0.25" right="0.25" top="0.75" bottom="0.75" header="0.3" footer="0.3"/>
  <pageSetup paperSize="3" scale="87" orientation="landscape" horizontalDpi="4294967293" r:id="rId1"/>
  <headerFooter>
    <oddHeader>&amp;C&amp;"-,Bold"&amp;14Levels of Service to Asset Hierarchy</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AEE86-B8CC-447E-BF2C-830F2D4240D2}">
  <sheetPr>
    <pageSetUpPr fitToPage="1"/>
  </sheetPr>
  <dimension ref="A1:H13"/>
  <sheetViews>
    <sheetView zoomScale="71" zoomScaleNormal="71" workbookViewId="0">
      <selection activeCell="J6" sqref="J6"/>
    </sheetView>
  </sheetViews>
  <sheetFormatPr defaultRowHeight="14.4" x14ac:dyDescent="0.3"/>
  <cols>
    <col min="1" max="1" width="8.77734375" customWidth="1"/>
    <col min="2" max="2" width="22" customWidth="1"/>
    <col min="3" max="3" width="14.5546875" style="264" customWidth="1"/>
    <col min="4" max="8" width="25.77734375" customWidth="1"/>
  </cols>
  <sheetData>
    <row r="1" spans="1:8" ht="15" customHeight="1" thickBot="1" x14ac:dyDescent="0.35">
      <c r="A1" s="472" t="s">
        <v>200</v>
      </c>
      <c r="B1" s="472" t="s">
        <v>201</v>
      </c>
      <c r="C1" s="472" t="s">
        <v>202</v>
      </c>
      <c r="D1" s="475" t="s">
        <v>203</v>
      </c>
      <c r="E1" s="476"/>
      <c r="F1" s="476"/>
      <c r="G1" s="476"/>
      <c r="H1" s="477"/>
    </row>
    <row r="2" spans="1:8" ht="15" customHeight="1" x14ac:dyDescent="0.3">
      <c r="A2" s="473"/>
      <c r="B2" s="473"/>
      <c r="C2" s="473"/>
      <c r="D2" s="478" t="s">
        <v>204</v>
      </c>
      <c r="E2" s="480" t="s">
        <v>205</v>
      </c>
      <c r="F2" s="482" t="s">
        <v>206</v>
      </c>
      <c r="G2" s="484" t="s">
        <v>207</v>
      </c>
      <c r="H2" s="486" t="s">
        <v>208</v>
      </c>
    </row>
    <row r="3" spans="1:8" ht="30" customHeight="1" thickBot="1" x14ac:dyDescent="0.35">
      <c r="A3" s="474"/>
      <c r="B3" s="474"/>
      <c r="C3" s="474"/>
      <c r="D3" s="479"/>
      <c r="E3" s="481"/>
      <c r="F3" s="483"/>
      <c r="G3" s="485"/>
      <c r="H3" s="487"/>
    </row>
    <row r="4" spans="1:8" ht="45" customHeight="1" x14ac:dyDescent="0.3">
      <c r="A4" s="461" t="s">
        <v>110</v>
      </c>
      <c r="B4" s="251" t="s">
        <v>209</v>
      </c>
      <c r="C4" s="252" t="s">
        <v>210</v>
      </c>
      <c r="D4" s="253" t="s">
        <v>211</v>
      </c>
      <c r="E4" s="253" t="s">
        <v>212</v>
      </c>
      <c r="F4" s="253" t="s">
        <v>213</v>
      </c>
      <c r="G4" s="253" t="s">
        <v>214</v>
      </c>
      <c r="H4" s="254" t="s">
        <v>215</v>
      </c>
    </row>
    <row r="5" spans="1:8" ht="15" customHeight="1" x14ac:dyDescent="0.3">
      <c r="A5" s="462"/>
      <c r="B5" s="464" t="s">
        <v>216</v>
      </c>
      <c r="C5" s="255" t="s">
        <v>217</v>
      </c>
      <c r="D5" s="256" t="s">
        <v>235</v>
      </c>
      <c r="E5" s="256" t="s">
        <v>236</v>
      </c>
      <c r="F5" s="256" t="s">
        <v>175</v>
      </c>
      <c r="G5" s="256" t="s">
        <v>176</v>
      </c>
      <c r="H5" s="266" t="s">
        <v>177</v>
      </c>
    </row>
    <row r="6" spans="1:8" ht="170.4" customHeight="1" x14ac:dyDescent="0.3">
      <c r="A6" s="462"/>
      <c r="B6" s="465"/>
      <c r="C6" s="257" t="s">
        <v>218</v>
      </c>
      <c r="D6" s="258" t="s">
        <v>219</v>
      </c>
      <c r="E6" s="258" t="s">
        <v>220</v>
      </c>
      <c r="F6" s="258" t="s">
        <v>221</v>
      </c>
      <c r="G6" s="258" t="s">
        <v>222</v>
      </c>
      <c r="H6" s="259" t="s">
        <v>223</v>
      </c>
    </row>
    <row r="7" spans="1:8" x14ac:dyDescent="0.3">
      <c r="A7" s="462"/>
      <c r="B7" s="466" t="s">
        <v>224</v>
      </c>
      <c r="C7" s="255" t="s">
        <v>225</v>
      </c>
      <c r="D7" s="267" t="s">
        <v>226</v>
      </c>
      <c r="E7" s="267" t="s">
        <v>227</v>
      </c>
      <c r="F7" s="267" t="s">
        <v>228</v>
      </c>
      <c r="G7" s="267" t="s">
        <v>229</v>
      </c>
      <c r="H7" s="268" t="s">
        <v>230</v>
      </c>
    </row>
    <row r="8" spans="1:8" ht="88.2" customHeight="1" thickBot="1" x14ac:dyDescent="0.35">
      <c r="A8" s="463"/>
      <c r="B8" s="467"/>
      <c r="C8" s="260" t="s">
        <v>218</v>
      </c>
      <c r="D8" s="261" t="s">
        <v>237</v>
      </c>
      <c r="E8" s="262" t="s">
        <v>238</v>
      </c>
      <c r="F8" s="262" t="s">
        <v>239</v>
      </c>
      <c r="G8" s="262" t="s">
        <v>240</v>
      </c>
      <c r="H8" s="263" t="s">
        <v>241</v>
      </c>
    </row>
    <row r="9" spans="1:8" ht="15" customHeight="1" x14ac:dyDescent="0.3">
      <c r="A9" s="468" t="s">
        <v>111</v>
      </c>
      <c r="B9" s="470" t="s">
        <v>209</v>
      </c>
      <c r="C9" s="269" t="s">
        <v>217</v>
      </c>
      <c r="D9" s="506" t="s">
        <v>174</v>
      </c>
      <c r="E9" s="507" t="s">
        <v>118</v>
      </c>
      <c r="F9" s="508" t="s">
        <v>231</v>
      </c>
      <c r="G9" s="508" t="s">
        <v>176</v>
      </c>
      <c r="H9" s="509" t="s">
        <v>177</v>
      </c>
    </row>
    <row r="10" spans="1:8" ht="95.4" customHeight="1" thickBot="1" x14ac:dyDescent="0.35">
      <c r="A10" s="469"/>
      <c r="B10" s="471"/>
      <c r="C10" s="270" t="s">
        <v>331</v>
      </c>
      <c r="D10" s="274" t="s">
        <v>253</v>
      </c>
      <c r="E10" s="275" t="s">
        <v>254</v>
      </c>
      <c r="F10" s="274" t="s">
        <v>255</v>
      </c>
      <c r="G10" s="276" t="s">
        <v>242</v>
      </c>
      <c r="H10" s="277" t="s">
        <v>243</v>
      </c>
    </row>
    <row r="12" spans="1:8" ht="30" customHeight="1" x14ac:dyDescent="0.3">
      <c r="A12" s="50" t="s">
        <v>232</v>
      </c>
      <c r="B12" s="392" t="s">
        <v>233</v>
      </c>
      <c r="C12" s="392"/>
      <c r="D12" s="392"/>
      <c r="E12" s="392"/>
      <c r="F12" s="392"/>
      <c r="G12" s="392"/>
      <c r="H12" s="392"/>
    </row>
    <row r="13" spans="1:8" ht="45" customHeight="1" x14ac:dyDescent="0.3">
      <c r="A13" s="51" t="s">
        <v>44</v>
      </c>
      <c r="B13" s="392" t="s">
        <v>234</v>
      </c>
      <c r="C13" s="392"/>
      <c r="D13" s="392"/>
      <c r="E13" s="392"/>
      <c r="F13" s="392"/>
      <c r="G13" s="392"/>
      <c r="H13" s="392"/>
    </row>
  </sheetData>
  <mergeCells count="16">
    <mergeCell ref="A1:A3"/>
    <mergeCell ref="B1:B3"/>
    <mergeCell ref="C1:C3"/>
    <mergeCell ref="D1:H1"/>
    <mergeCell ref="D2:D3"/>
    <mergeCell ref="E2:E3"/>
    <mergeCell ref="F2:F3"/>
    <mergeCell ref="G2:G3"/>
    <mergeCell ref="H2:H3"/>
    <mergeCell ref="B13:H13"/>
    <mergeCell ref="A4:A8"/>
    <mergeCell ref="B5:B6"/>
    <mergeCell ref="B7:B8"/>
    <mergeCell ref="A9:A10"/>
    <mergeCell ref="B9:B10"/>
    <mergeCell ref="B12:H12"/>
  </mergeCells>
  <printOptions horizontalCentered="1"/>
  <pageMargins left="0.23622047244094491" right="0.23622047244094491" top="0.74803149606299213" bottom="0.74803149606299213" header="0.31496062992125984" footer="0.31496062992125984"/>
  <pageSetup paperSize="5" scale="86" orientation="landscape" horizontalDpi="4294967293" verticalDpi="0" r:id="rId1"/>
  <headerFooter>
    <oddHeader>&amp;C&amp;"-,Bold"&amp;12Wastewater and Stormwater Asset Levels of Service Summary</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12F11-FC3B-4F18-BFDB-CA28B26B0F3D}">
  <sheetPr>
    <pageSetUpPr fitToPage="1"/>
  </sheetPr>
  <dimension ref="A1:R11"/>
  <sheetViews>
    <sheetView zoomScale="80" zoomScaleNormal="80" workbookViewId="0">
      <selection activeCell="F19" sqref="F19"/>
    </sheetView>
  </sheetViews>
  <sheetFormatPr defaultRowHeight="14.4" x14ac:dyDescent="0.3"/>
  <cols>
    <col min="1" max="1" width="20.77734375" customWidth="1"/>
    <col min="2" max="4" width="20.77734375" style="326" customWidth="1"/>
    <col min="5" max="5" width="20.77734375" customWidth="1"/>
    <col min="6" max="8" width="20.77734375" style="326" customWidth="1"/>
    <col min="9" max="18" width="8.88671875" customWidth="1"/>
  </cols>
  <sheetData>
    <row r="1" spans="1:18" ht="15" thickBot="1" x14ac:dyDescent="0.35">
      <c r="B1" s="325"/>
      <c r="C1" s="325"/>
      <c r="E1" s="327"/>
      <c r="F1" s="325"/>
      <c r="G1" s="325"/>
      <c r="H1" s="325"/>
      <c r="I1" s="327"/>
      <c r="J1" s="328"/>
      <c r="K1" s="328"/>
      <c r="L1" s="328"/>
      <c r="M1" s="328"/>
      <c r="N1" s="328"/>
      <c r="O1" s="328"/>
      <c r="Q1" s="328"/>
      <c r="R1" s="328"/>
    </row>
    <row r="2" spans="1:18" ht="30" customHeight="1" thickBot="1" x14ac:dyDescent="0.35">
      <c r="A2" s="494" t="s">
        <v>305</v>
      </c>
      <c r="B2" s="495"/>
      <c r="C2" s="495"/>
      <c r="D2" s="495"/>
      <c r="E2" s="495"/>
      <c r="F2" s="495"/>
      <c r="G2" s="495"/>
      <c r="H2" s="496"/>
      <c r="I2" s="327"/>
      <c r="J2" s="328"/>
      <c r="K2" s="328"/>
      <c r="L2" s="328"/>
      <c r="M2" s="328"/>
      <c r="N2" s="328"/>
      <c r="O2" s="328"/>
      <c r="Q2" s="328"/>
      <c r="R2" s="328"/>
    </row>
    <row r="3" spans="1:18" ht="15" customHeight="1" thickBot="1" x14ac:dyDescent="0.35">
      <c r="A3" s="497" t="s">
        <v>306</v>
      </c>
      <c r="B3" s="498"/>
      <c r="C3" s="498"/>
      <c r="D3" s="498"/>
      <c r="E3" s="499" t="s">
        <v>307</v>
      </c>
      <c r="F3" s="499"/>
      <c r="G3" s="499"/>
      <c r="H3" s="500"/>
      <c r="I3" s="328"/>
      <c r="J3" s="328"/>
      <c r="K3" s="328"/>
      <c r="L3" s="328"/>
      <c r="M3" s="328"/>
      <c r="N3" s="328"/>
      <c r="O3" s="328"/>
      <c r="Q3" s="328"/>
      <c r="R3" s="328"/>
    </row>
    <row r="4" spans="1:18" ht="28.8" customHeight="1" thickBot="1" x14ac:dyDescent="0.35">
      <c r="A4" s="329" t="s">
        <v>308</v>
      </c>
      <c r="B4" s="501" t="s">
        <v>309</v>
      </c>
      <c r="C4" s="502"/>
      <c r="D4" s="503"/>
      <c r="E4" s="504" t="s">
        <v>308</v>
      </c>
      <c r="F4" s="505"/>
      <c r="G4" s="504" t="s">
        <v>309</v>
      </c>
      <c r="H4" s="505"/>
      <c r="I4" s="328"/>
      <c r="J4" s="328"/>
      <c r="K4" s="328"/>
      <c r="L4" s="328"/>
      <c r="M4" s="328"/>
      <c r="N4" s="328"/>
      <c r="O4" s="328"/>
      <c r="Q4" s="328"/>
      <c r="R4" s="328"/>
    </row>
    <row r="5" spans="1:18" ht="28.8" customHeight="1" thickBot="1" x14ac:dyDescent="0.35">
      <c r="A5" s="488" t="s">
        <v>310</v>
      </c>
      <c r="B5" s="330" t="s">
        <v>311</v>
      </c>
      <c r="C5" s="330" t="s">
        <v>312</v>
      </c>
      <c r="D5" s="330" t="s">
        <v>313</v>
      </c>
      <c r="E5" s="491" t="s">
        <v>314</v>
      </c>
      <c r="F5" s="331" t="s">
        <v>315</v>
      </c>
      <c r="G5" s="331" t="s">
        <v>311</v>
      </c>
      <c r="H5" s="332" t="s">
        <v>313</v>
      </c>
      <c r="I5" s="328"/>
      <c r="J5" s="328"/>
      <c r="K5" s="328"/>
      <c r="L5" s="328"/>
      <c r="M5" s="328"/>
      <c r="N5" s="328"/>
      <c r="O5" s="328"/>
      <c r="Q5" s="328"/>
      <c r="R5" s="328"/>
    </row>
    <row r="6" spans="1:18" ht="19.95" customHeight="1" x14ac:dyDescent="0.3">
      <c r="A6" s="489"/>
      <c r="B6" s="333" t="s">
        <v>316</v>
      </c>
      <c r="C6" s="334" t="s">
        <v>317</v>
      </c>
      <c r="D6" s="335" t="s">
        <v>318</v>
      </c>
      <c r="E6" s="492"/>
      <c r="F6" s="336" t="s">
        <v>174</v>
      </c>
      <c r="G6" s="336" t="s">
        <v>316</v>
      </c>
      <c r="H6" s="337" t="s">
        <v>318</v>
      </c>
      <c r="I6" s="328"/>
      <c r="J6" s="328"/>
      <c r="K6" s="328"/>
      <c r="L6" s="328"/>
      <c r="M6" s="328"/>
      <c r="N6" s="328"/>
      <c r="O6" s="328"/>
      <c r="Q6" s="328"/>
      <c r="R6" s="328"/>
    </row>
    <row r="7" spans="1:18" ht="19.95" customHeight="1" x14ac:dyDescent="0.3">
      <c r="A7" s="489"/>
      <c r="B7" s="338" t="s">
        <v>319</v>
      </c>
      <c r="C7" s="339" t="s">
        <v>320</v>
      </c>
      <c r="D7" s="340" t="s">
        <v>321</v>
      </c>
      <c r="E7" s="492"/>
      <c r="F7" s="336" t="s">
        <v>118</v>
      </c>
      <c r="G7" s="336" t="s">
        <v>319</v>
      </c>
      <c r="H7" s="337" t="s">
        <v>321</v>
      </c>
      <c r="I7" s="328"/>
      <c r="J7" s="328"/>
      <c r="K7" s="328"/>
      <c r="L7" s="328"/>
      <c r="M7" s="328"/>
      <c r="N7" s="328"/>
      <c r="O7" s="328"/>
      <c r="Q7" s="328"/>
      <c r="R7" s="328"/>
    </row>
    <row r="8" spans="1:18" ht="19.95" customHeight="1" x14ac:dyDescent="0.3">
      <c r="A8" s="489"/>
      <c r="B8" s="338" t="s">
        <v>322</v>
      </c>
      <c r="C8" s="339" t="s">
        <v>323</v>
      </c>
      <c r="D8" s="340" t="s">
        <v>324</v>
      </c>
      <c r="E8" s="492"/>
      <c r="F8" s="336" t="s">
        <v>175</v>
      </c>
      <c r="G8" s="336" t="s">
        <v>322</v>
      </c>
      <c r="H8" s="337" t="s">
        <v>324</v>
      </c>
      <c r="I8" s="341"/>
      <c r="K8" s="341"/>
      <c r="L8" s="341"/>
      <c r="N8" s="341"/>
      <c r="O8" s="341"/>
      <c r="Q8" s="341"/>
      <c r="R8" s="341"/>
    </row>
    <row r="9" spans="1:18" ht="19.95" customHeight="1" x14ac:dyDescent="0.3">
      <c r="A9" s="489"/>
      <c r="B9" s="338" t="s">
        <v>325</v>
      </c>
      <c r="C9" s="339" t="s">
        <v>326</v>
      </c>
      <c r="D9" s="340" t="s">
        <v>327</v>
      </c>
      <c r="E9" s="492"/>
      <c r="F9" s="336" t="s">
        <v>176</v>
      </c>
      <c r="G9" s="336" t="s">
        <v>325</v>
      </c>
      <c r="H9" s="337" t="s">
        <v>327</v>
      </c>
      <c r="I9" s="341"/>
      <c r="K9" s="341"/>
      <c r="L9" s="341"/>
      <c r="N9" s="341"/>
      <c r="O9" s="341"/>
      <c r="Q9" s="341"/>
      <c r="R9" s="341"/>
    </row>
    <row r="10" spans="1:18" ht="19.95" customHeight="1" thickBot="1" x14ac:dyDescent="0.35">
      <c r="A10" s="490"/>
      <c r="B10" s="342" t="s">
        <v>328</v>
      </c>
      <c r="C10" s="343" t="s">
        <v>329</v>
      </c>
      <c r="D10" s="344" t="s">
        <v>330</v>
      </c>
      <c r="E10" s="493"/>
      <c r="F10" s="345" t="s">
        <v>177</v>
      </c>
      <c r="G10" s="345" t="s">
        <v>328</v>
      </c>
      <c r="H10" s="346" t="s">
        <v>330</v>
      </c>
      <c r="I10" s="347"/>
      <c r="J10" s="348"/>
      <c r="K10" s="347"/>
      <c r="L10" s="347"/>
      <c r="M10" s="348"/>
      <c r="N10" s="347"/>
      <c r="O10" s="347"/>
      <c r="Q10" s="347"/>
      <c r="R10" s="347"/>
    </row>
    <row r="11" spans="1:18" x14ac:dyDescent="0.3">
      <c r="E11" s="349"/>
      <c r="F11" s="350"/>
      <c r="G11" s="350"/>
      <c r="H11" s="351"/>
      <c r="I11" s="352"/>
      <c r="J11" s="352"/>
      <c r="K11" s="349"/>
      <c r="L11" s="352"/>
      <c r="M11" s="352"/>
      <c r="N11" s="349"/>
      <c r="O11" s="352"/>
      <c r="P11" s="352"/>
      <c r="Q11" s="349"/>
      <c r="R11" s="352"/>
    </row>
  </sheetData>
  <mergeCells count="8">
    <mergeCell ref="A5:A10"/>
    <mergeCell ref="E5:E10"/>
    <mergeCell ref="A2:H2"/>
    <mergeCell ref="A3:D3"/>
    <mergeCell ref="E3:H3"/>
    <mergeCell ref="B4:D4"/>
    <mergeCell ref="E4:F4"/>
    <mergeCell ref="G4:H4"/>
  </mergeCells>
  <pageMargins left="0.7" right="0.7" top="0.75" bottom="0.75" header="0.3" footer="0.3"/>
  <pageSetup paperSize="5" scale="8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5A1AD-CAB9-41DD-B5E3-FF5F78B13A8F}">
  <sheetPr>
    <pageSetUpPr fitToPage="1"/>
  </sheetPr>
  <dimension ref="A1:H7"/>
  <sheetViews>
    <sheetView zoomScaleNormal="100" workbookViewId="0">
      <pane ySplit="2" topLeftCell="A3" activePane="bottomLeft" state="frozen"/>
      <selection activeCell="R14" sqref="R14"/>
      <selection pane="bottomLeft" activeCell="N4" sqref="N4"/>
    </sheetView>
  </sheetViews>
  <sheetFormatPr defaultRowHeight="14.4" x14ac:dyDescent="0.3"/>
  <cols>
    <col min="1" max="1" width="16.44140625" style="528" customWidth="1"/>
    <col min="2" max="2" width="42.21875" style="528" customWidth="1"/>
    <col min="3" max="8" width="6.77734375" style="1" customWidth="1"/>
  </cols>
  <sheetData>
    <row r="1" spans="1:8" ht="15" customHeight="1" x14ac:dyDescent="0.3">
      <c r="A1" s="385" t="s">
        <v>339</v>
      </c>
      <c r="B1" s="385" t="s">
        <v>340</v>
      </c>
      <c r="C1" s="510" t="s">
        <v>341</v>
      </c>
      <c r="D1" s="511"/>
      <c r="E1" s="511"/>
      <c r="F1" s="511"/>
      <c r="G1" s="511"/>
      <c r="H1" s="512"/>
    </row>
    <row r="2" spans="1:8" ht="61.2" customHeight="1" thickBot="1" x14ac:dyDescent="0.35">
      <c r="A2" s="386"/>
      <c r="B2" s="386"/>
      <c r="C2" s="513" t="s">
        <v>342</v>
      </c>
      <c r="D2" s="514" t="s">
        <v>343</v>
      </c>
      <c r="E2" s="514" t="s">
        <v>344</v>
      </c>
      <c r="F2" s="514" t="s">
        <v>345</v>
      </c>
      <c r="G2" s="514" t="s">
        <v>346</v>
      </c>
      <c r="H2" s="515" t="s">
        <v>347</v>
      </c>
    </row>
    <row r="3" spans="1:8" ht="60.6" customHeight="1" x14ac:dyDescent="0.3">
      <c r="A3" s="516" t="s">
        <v>110</v>
      </c>
      <c r="B3" s="517" t="s">
        <v>348</v>
      </c>
      <c r="C3" s="518" t="s">
        <v>349</v>
      </c>
      <c r="D3" s="518" t="s">
        <v>349</v>
      </c>
      <c r="E3" s="518" t="s">
        <v>349</v>
      </c>
      <c r="F3" s="518" t="s">
        <v>349</v>
      </c>
      <c r="G3" s="518" t="s">
        <v>349</v>
      </c>
      <c r="H3" s="519"/>
    </row>
    <row r="4" spans="1:8" ht="162.6" customHeight="1" x14ac:dyDescent="0.3">
      <c r="A4" s="520" t="s">
        <v>36</v>
      </c>
      <c r="B4" s="521" t="s">
        <v>246</v>
      </c>
      <c r="C4" s="522" t="s">
        <v>349</v>
      </c>
      <c r="D4" s="522" t="s">
        <v>349</v>
      </c>
      <c r="E4" s="522" t="s">
        <v>349</v>
      </c>
      <c r="F4" s="522"/>
      <c r="G4" s="522" t="s">
        <v>349</v>
      </c>
      <c r="H4" s="523" t="s">
        <v>349</v>
      </c>
    </row>
    <row r="5" spans="1:8" ht="116.4" customHeight="1" x14ac:dyDescent="0.3">
      <c r="A5" s="520" t="s">
        <v>37</v>
      </c>
      <c r="B5" s="521" t="s">
        <v>350</v>
      </c>
      <c r="C5" s="522" t="s">
        <v>349</v>
      </c>
      <c r="D5" s="522" t="s">
        <v>349</v>
      </c>
      <c r="E5" s="522" t="s">
        <v>349</v>
      </c>
      <c r="F5" s="522" t="s">
        <v>349</v>
      </c>
      <c r="G5" s="522" t="s">
        <v>349</v>
      </c>
      <c r="H5" s="523" t="s">
        <v>349</v>
      </c>
    </row>
    <row r="6" spans="1:8" ht="99" customHeight="1" x14ac:dyDescent="0.3">
      <c r="A6" s="520" t="s">
        <v>40</v>
      </c>
      <c r="B6" s="521" t="s">
        <v>351</v>
      </c>
      <c r="C6" s="522" t="s">
        <v>349</v>
      </c>
      <c r="D6" s="522" t="s">
        <v>349</v>
      </c>
      <c r="E6" s="522"/>
      <c r="F6" s="522"/>
      <c r="G6" s="522"/>
      <c r="H6" s="523"/>
    </row>
    <row r="7" spans="1:8" ht="82.2" customHeight="1" thickBot="1" x14ac:dyDescent="0.35">
      <c r="A7" s="524" t="s">
        <v>352</v>
      </c>
      <c r="B7" s="525" t="s">
        <v>353</v>
      </c>
      <c r="C7" s="526" t="s">
        <v>349</v>
      </c>
      <c r="D7" s="526" t="s">
        <v>349</v>
      </c>
      <c r="E7" s="526"/>
      <c r="F7" s="526"/>
      <c r="G7" s="526"/>
      <c r="H7" s="527" t="s">
        <v>349</v>
      </c>
    </row>
  </sheetData>
  <mergeCells count="3">
    <mergeCell ref="A1:A2"/>
    <mergeCell ref="B1:B2"/>
    <mergeCell ref="C1:H1"/>
  </mergeCells>
  <printOptions horizontalCentered="1"/>
  <pageMargins left="0.23622047244094491" right="0.23622047244094491" top="0.74803149606299213" bottom="0.74803149606299213" header="0.31496062992125984" footer="0.31496062992125984"/>
  <pageSetup paperSize="5" scale="74" fitToWidth="0" orientation="landscape" horizontalDpi="4294967293" verticalDpi="0" r:id="rId1"/>
  <headerFooter>
    <oddHeader>&amp;C&amp;"-,Bold"&amp;14Asset (Technical) Level of Service Framework</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8C2FC-CEEC-403B-A7E4-7D7761854B98}">
  <sheetPr>
    <tabColor theme="6"/>
    <pageSetUpPr fitToPage="1"/>
  </sheetPr>
  <dimension ref="A1:L65"/>
  <sheetViews>
    <sheetView zoomScale="89" zoomScaleNormal="89" workbookViewId="0">
      <selection activeCell="C48" sqref="C48:C63"/>
    </sheetView>
  </sheetViews>
  <sheetFormatPr defaultColWidth="9.109375" defaultRowHeight="14.4" x14ac:dyDescent="0.3"/>
  <cols>
    <col min="1" max="1" width="15.6640625" style="118" customWidth="1"/>
    <col min="2" max="3" width="30.6640625" style="118" customWidth="1"/>
    <col min="4" max="4" width="15.6640625" style="118" customWidth="1"/>
    <col min="5" max="5" width="20.6640625" style="118" customWidth="1"/>
    <col min="6" max="6" width="60.6640625" style="131" customWidth="1"/>
    <col min="7" max="7" width="20.6640625" style="119" customWidth="1"/>
    <col min="8" max="12" width="3.6640625" style="117" customWidth="1"/>
    <col min="16" max="20" width="60.6640625" customWidth="1"/>
  </cols>
  <sheetData>
    <row r="1" spans="1:12" ht="25.2" customHeight="1" thickBot="1" x14ac:dyDescent="0.35">
      <c r="A1" s="371" t="s">
        <v>100</v>
      </c>
      <c r="B1" s="371" t="s">
        <v>101</v>
      </c>
      <c r="C1" s="371" t="s">
        <v>102</v>
      </c>
      <c r="D1" s="371" t="s">
        <v>103</v>
      </c>
      <c r="E1" s="371" t="s">
        <v>104</v>
      </c>
      <c r="F1" s="371" t="s">
        <v>105</v>
      </c>
      <c r="G1" s="368" t="s">
        <v>106</v>
      </c>
      <c r="H1" s="369"/>
      <c r="I1" s="369"/>
      <c r="J1" s="369"/>
      <c r="K1" s="369"/>
      <c r="L1" s="370"/>
    </row>
    <row r="2" spans="1:12" ht="30" customHeight="1" thickBot="1" x14ac:dyDescent="0.35">
      <c r="A2" s="372"/>
      <c r="B2" s="372"/>
      <c r="C2" s="372"/>
      <c r="D2" s="372"/>
      <c r="E2" s="372"/>
      <c r="F2" s="372"/>
      <c r="G2" s="371" t="s">
        <v>107</v>
      </c>
      <c r="H2" s="373" t="s">
        <v>108</v>
      </c>
      <c r="I2" s="374"/>
      <c r="J2" s="374"/>
      <c r="K2" s="374"/>
      <c r="L2" s="375"/>
    </row>
    <row r="3" spans="1:12" ht="25.2" customHeight="1" thickBot="1" x14ac:dyDescent="0.35">
      <c r="A3" s="376"/>
      <c r="B3" s="376"/>
      <c r="C3" s="376"/>
      <c r="D3" s="376"/>
      <c r="E3" s="376"/>
      <c r="F3" s="376"/>
      <c r="G3" s="372"/>
      <c r="H3" s="76" t="s">
        <v>109</v>
      </c>
      <c r="I3" s="77" t="s">
        <v>109</v>
      </c>
      <c r="J3" s="78" t="s">
        <v>109</v>
      </c>
      <c r="K3" s="79" t="s">
        <v>109</v>
      </c>
      <c r="L3" s="80" t="s">
        <v>109</v>
      </c>
    </row>
    <row r="4" spans="1:12" ht="12.9" customHeight="1" thickBot="1" x14ac:dyDescent="0.35">
      <c r="A4" s="366" t="s">
        <v>112</v>
      </c>
      <c r="B4" s="366" t="s">
        <v>95</v>
      </c>
      <c r="C4" s="366" t="s">
        <v>96</v>
      </c>
      <c r="D4" s="356" t="s">
        <v>113</v>
      </c>
      <c r="E4" s="366" t="s">
        <v>114</v>
      </c>
      <c r="F4" s="120" t="s">
        <v>110</v>
      </c>
      <c r="G4" s="357" t="s">
        <v>110</v>
      </c>
      <c r="H4" s="358"/>
      <c r="I4" s="358"/>
      <c r="J4" s="358"/>
      <c r="K4" s="358"/>
      <c r="L4" s="359"/>
    </row>
    <row r="5" spans="1:12" ht="12.9" customHeight="1" x14ac:dyDescent="0.3">
      <c r="A5" s="363"/>
      <c r="B5" s="363"/>
      <c r="C5" s="363"/>
      <c r="D5" s="354"/>
      <c r="E5" s="363"/>
      <c r="F5" s="121" t="s">
        <v>115</v>
      </c>
      <c r="G5" s="82" t="s">
        <v>116</v>
      </c>
      <c r="H5" s="83">
        <v>70</v>
      </c>
      <c r="I5" s="84">
        <v>20</v>
      </c>
      <c r="J5" s="84">
        <v>10</v>
      </c>
      <c r="K5" s="84"/>
      <c r="L5" s="85"/>
    </row>
    <row r="6" spans="1:12" ht="12.9" customHeight="1" x14ac:dyDescent="0.3">
      <c r="A6" s="363"/>
      <c r="B6" s="363"/>
      <c r="C6" s="363"/>
      <c r="D6" s="354"/>
      <c r="E6" s="363"/>
      <c r="F6" s="297"/>
      <c r="G6" s="298"/>
      <c r="H6" s="299"/>
      <c r="I6" s="300"/>
      <c r="J6" s="300"/>
      <c r="K6" s="300"/>
      <c r="L6" s="301"/>
    </row>
    <row r="7" spans="1:12" ht="12.6" customHeight="1" thickBot="1" x14ac:dyDescent="0.35">
      <c r="A7" s="363"/>
      <c r="B7" s="363"/>
      <c r="C7" s="363"/>
      <c r="D7" s="354"/>
      <c r="E7" s="363"/>
      <c r="F7" s="122"/>
      <c r="G7" s="87"/>
      <c r="H7" s="88"/>
      <c r="I7" s="89"/>
      <c r="J7" s="89"/>
      <c r="K7" s="89"/>
      <c r="L7" s="90"/>
    </row>
    <row r="8" spans="1:12" ht="12.6" customHeight="1" thickBot="1" x14ac:dyDescent="0.35">
      <c r="A8" s="363"/>
      <c r="B8" s="363"/>
      <c r="C8" s="363"/>
      <c r="D8" s="354"/>
      <c r="E8" s="363"/>
      <c r="F8" s="123" t="s">
        <v>111</v>
      </c>
      <c r="G8" s="360" t="s">
        <v>111</v>
      </c>
      <c r="H8" s="361"/>
      <c r="I8" s="361"/>
      <c r="J8" s="361"/>
      <c r="K8" s="361"/>
      <c r="L8" s="362"/>
    </row>
    <row r="9" spans="1:12" ht="12.9" customHeight="1" x14ac:dyDescent="0.3">
      <c r="A9" s="363"/>
      <c r="B9" s="363"/>
      <c r="C9" s="363"/>
      <c r="D9" s="354"/>
      <c r="E9" s="363"/>
      <c r="F9" s="124" t="s">
        <v>117</v>
      </c>
      <c r="G9" s="92" t="s">
        <v>118</v>
      </c>
      <c r="H9" s="93"/>
      <c r="I9" s="94">
        <v>60</v>
      </c>
      <c r="J9" s="94">
        <v>40</v>
      </c>
      <c r="K9" s="94"/>
      <c r="L9" s="95"/>
    </row>
    <row r="10" spans="1:12" ht="12.9" customHeight="1" x14ac:dyDescent="0.3">
      <c r="A10" s="363"/>
      <c r="B10" s="363"/>
      <c r="C10" s="363"/>
      <c r="D10" s="354"/>
      <c r="E10" s="363"/>
      <c r="F10" s="125" t="s">
        <v>119</v>
      </c>
      <c r="G10" s="96" t="s">
        <v>118</v>
      </c>
      <c r="H10" s="97"/>
      <c r="I10" s="98">
        <v>100</v>
      </c>
      <c r="J10" s="98"/>
      <c r="K10" s="98"/>
      <c r="L10" s="99"/>
    </row>
    <row r="11" spans="1:12" ht="12.9" customHeight="1" x14ac:dyDescent="0.3">
      <c r="A11" s="363"/>
      <c r="B11" s="363"/>
      <c r="C11" s="363"/>
      <c r="D11" s="354"/>
      <c r="E11" s="363"/>
      <c r="F11" s="125" t="s">
        <v>120</v>
      </c>
      <c r="G11" s="101" t="s">
        <v>121</v>
      </c>
      <c r="H11" s="97"/>
      <c r="I11" s="98"/>
      <c r="J11" s="98">
        <v>100</v>
      </c>
      <c r="K11" s="98"/>
      <c r="L11" s="99"/>
    </row>
    <row r="12" spans="1:12" ht="12.9" customHeight="1" x14ac:dyDescent="0.3">
      <c r="A12" s="363"/>
      <c r="B12" s="363"/>
      <c r="C12" s="363"/>
      <c r="D12" s="354"/>
      <c r="E12" s="363"/>
      <c r="F12" s="125"/>
      <c r="G12" s="101"/>
      <c r="H12" s="97"/>
      <c r="I12" s="98"/>
      <c r="J12" s="98"/>
      <c r="K12" s="98"/>
      <c r="L12" s="99"/>
    </row>
    <row r="13" spans="1:12" ht="12.6" customHeight="1" thickBot="1" x14ac:dyDescent="0.35">
      <c r="A13" s="363"/>
      <c r="B13" s="363"/>
      <c r="C13" s="363"/>
      <c r="D13" s="354"/>
      <c r="E13" s="363"/>
      <c r="F13" s="126"/>
      <c r="G13" s="104"/>
      <c r="H13" s="105"/>
      <c r="I13" s="106"/>
      <c r="J13" s="106"/>
      <c r="K13" s="106"/>
      <c r="L13" s="107"/>
    </row>
    <row r="14" spans="1:12" ht="12.9" customHeight="1" thickBot="1" x14ac:dyDescent="0.35">
      <c r="A14" s="363"/>
      <c r="B14" s="363"/>
      <c r="C14" s="363"/>
      <c r="D14" s="354"/>
      <c r="E14" s="356"/>
      <c r="F14" s="120" t="s">
        <v>110</v>
      </c>
      <c r="G14" s="357" t="s">
        <v>110</v>
      </c>
      <c r="H14" s="358"/>
      <c r="I14" s="358"/>
      <c r="J14" s="358"/>
      <c r="K14" s="358"/>
      <c r="L14" s="359"/>
    </row>
    <row r="15" spans="1:12" ht="12.9" customHeight="1" x14ac:dyDescent="0.3">
      <c r="A15" s="363"/>
      <c r="B15" s="363"/>
      <c r="C15" s="363"/>
      <c r="D15" s="354"/>
      <c r="E15" s="354"/>
      <c r="F15" s="121"/>
      <c r="G15" s="82"/>
      <c r="H15" s="83"/>
      <c r="I15" s="84"/>
      <c r="J15" s="84"/>
      <c r="K15" s="84"/>
      <c r="L15" s="85"/>
    </row>
    <row r="16" spans="1:12" ht="12.9" customHeight="1" x14ac:dyDescent="0.3">
      <c r="A16" s="363"/>
      <c r="B16" s="363"/>
      <c r="C16" s="363"/>
      <c r="D16" s="354"/>
      <c r="E16" s="354"/>
      <c r="F16" s="121"/>
      <c r="G16" s="298"/>
      <c r="H16" s="299"/>
      <c r="I16" s="300"/>
      <c r="J16" s="300"/>
      <c r="K16" s="300"/>
      <c r="L16" s="301"/>
    </row>
    <row r="17" spans="1:12" ht="12.9" customHeight="1" thickBot="1" x14ac:dyDescent="0.35">
      <c r="A17" s="363"/>
      <c r="B17" s="363"/>
      <c r="C17" s="363"/>
      <c r="D17" s="354"/>
      <c r="E17" s="354"/>
      <c r="F17" s="121"/>
      <c r="G17" s="87"/>
      <c r="H17" s="88"/>
      <c r="I17" s="89"/>
      <c r="J17" s="89"/>
      <c r="K17" s="89"/>
      <c r="L17" s="90"/>
    </row>
    <row r="18" spans="1:12" ht="12.9" customHeight="1" thickBot="1" x14ac:dyDescent="0.35">
      <c r="A18" s="363"/>
      <c r="B18" s="363"/>
      <c r="C18" s="363" t="s">
        <v>97</v>
      </c>
      <c r="D18" s="354"/>
      <c r="E18" s="354"/>
      <c r="F18" s="123" t="s">
        <v>111</v>
      </c>
      <c r="G18" s="360" t="s">
        <v>111</v>
      </c>
      <c r="H18" s="361"/>
      <c r="I18" s="361"/>
      <c r="J18" s="361"/>
      <c r="K18" s="361"/>
      <c r="L18" s="362"/>
    </row>
    <row r="19" spans="1:12" ht="12.9" customHeight="1" x14ac:dyDescent="0.3">
      <c r="A19" s="363"/>
      <c r="B19" s="363"/>
      <c r="C19" s="363"/>
      <c r="D19" s="354"/>
      <c r="E19" s="354"/>
      <c r="F19" s="124"/>
      <c r="G19" s="92"/>
      <c r="H19" s="93"/>
      <c r="I19" s="94"/>
      <c r="J19" s="94"/>
      <c r="K19" s="94"/>
      <c r="L19" s="95"/>
    </row>
    <row r="20" spans="1:12" ht="12.9" customHeight="1" x14ac:dyDescent="0.3">
      <c r="A20" s="363"/>
      <c r="B20" s="363"/>
      <c r="C20" s="363"/>
      <c r="D20" s="354"/>
      <c r="E20" s="354"/>
      <c r="F20" s="125"/>
      <c r="G20" s="96"/>
      <c r="H20" s="97"/>
      <c r="I20" s="98"/>
      <c r="J20" s="98"/>
      <c r="K20" s="98"/>
      <c r="L20" s="99"/>
    </row>
    <row r="21" spans="1:12" ht="12.9" customHeight="1" x14ac:dyDescent="0.3">
      <c r="A21" s="363"/>
      <c r="B21" s="363"/>
      <c r="C21" s="363"/>
      <c r="D21" s="354"/>
      <c r="E21" s="354"/>
      <c r="F21" s="126"/>
      <c r="G21" s="101"/>
      <c r="H21" s="97"/>
      <c r="I21" s="98"/>
      <c r="J21" s="98"/>
      <c r="K21" s="98"/>
      <c r="L21" s="99"/>
    </row>
    <row r="22" spans="1:12" ht="12.9" customHeight="1" x14ac:dyDescent="0.3">
      <c r="A22" s="363"/>
      <c r="B22" s="363"/>
      <c r="C22" s="363"/>
      <c r="D22" s="354"/>
      <c r="E22" s="354"/>
      <c r="F22" s="127"/>
      <c r="G22" s="101"/>
      <c r="H22" s="97"/>
      <c r="I22" s="98"/>
      <c r="J22" s="98"/>
      <c r="K22" s="98"/>
      <c r="L22" s="99"/>
    </row>
    <row r="23" spans="1:12" ht="12.9" customHeight="1" thickBot="1" x14ac:dyDescent="0.35">
      <c r="A23" s="363"/>
      <c r="B23" s="363"/>
      <c r="C23" s="363"/>
      <c r="D23" s="354"/>
      <c r="E23" s="355"/>
      <c r="F23" s="127"/>
      <c r="G23" s="104"/>
      <c r="H23" s="105"/>
      <c r="I23" s="106"/>
      <c r="J23" s="106"/>
      <c r="K23" s="106"/>
      <c r="L23" s="107"/>
    </row>
    <row r="24" spans="1:12" ht="12.9" customHeight="1" thickBot="1" x14ac:dyDescent="0.35">
      <c r="A24" s="363"/>
      <c r="B24" s="363"/>
      <c r="C24" s="363"/>
      <c r="D24" s="354"/>
      <c r="E24" s="366"/>
      <c r="F24" s="120" t="s">
        <v>110</v>
      </c>
      <c r="G24" s="357" t="s">
        <v>110</v>
      </c>
      <c r="H24" s="358"/>
      <c r="I24" s="358"/>
      <c r="J24" s="358"/>
      <c r="K24" s="358"/>
      <c r="L24" s="359"/>
    </row>
    <row r="25" spans="1:12" ht="12.9" customHeight="1" x14ac:dyDescent="0.3">
      <c r="A25" s="363"/>
      <c r="B25" s="363"/>
      <c r="C25" s="363"/>
      <c r="D25" s="354"/>
      <c r="E25" s="363"/>
      <c r="F25" s="121"/>
      <c r="G25" s="82"/>
      <c r="H25" s="83"/>
      <c r="I25" s="84"/>
      <c r="J25" s="84"/>
      <c r="K25" s="84"/>
      <c r="L25" s="85"/>
    </row>
    <row r="26" spans="1:12" ht="12.9" customHeight="1" x14ac:dyDescent="0.3">
      <c r="A26" s="363"/>
      <c r="B26" s="363"/>
      <c r="C26" s="363"/>
      <c r="D26" s="354"/>
      <c r="E26" s="363"/>
      <c r="F26" s="121"/>
      <c r="G26" s="298"/>
      <c r="H26" s="299"/>
      <c r="I26" s="300"/>
      <c r="J26" s="300"/>
      <c r="K26" s="300"/>
      <c r="L26" s="301"/>
    </row>
    <row r="27" spans="1:12" ht="13.2" customHeight="1" thickBot="1" x14ac:dyDescent="0.35">
      <c r="A27" s="363"/>
      <c r="B27" s="363"/>
      <c r="C27" s="363"/>
      <c r="D27" s="354"/>
      <c r="E27" s="363"/>
      <c r="F27" s="121"/>
      <c r="G27" s="87"/>
      <c r="H27" s="88"/>
      <c r="I27" s="89"/>
      <c r="J27" s="89"/>
      <c r="K27" s="89"/>
      <c r="L27" s="90"/>
    </row>
    <row r="28" spans="1:12" ht="13.2" customHeight="1" thickBot="1" x14ac:dyDescent="0.35">
      <c r="A28" s="363"/>
      <c r="B28" s="363"/>
      <c r="C28" s="363"/>
      <c r="D28" s="354"/>
      <c r="E28" s="363"/>
      <c r="F28" s="123" t="s">
        <v>111</v>
      </c>
      <c r="G28" s="360" t="s">
        <v>111</v>
      </c>
      <c r="H28" s="361"/>
      <c r="I28" s="361"/>
      <c r="J28" s="361"/>
      <c r="K28" s="361"/>
      <c r="L28" s="362"/>
    </row>
    <row r="29" spans="1:12" ht="13.2" customHeight="1" x14ac:dyDescent="0.3">
      <c r="A29" s="363"/>
      <c r="B29" s="363"/>
      <c r="C29" s="363"/>
      <c r="D29" s="354"/>
      <c r="E29" s="363"/>
      <c r="F29" s="124"/>
      <c r="G29" s="92"/>
      <c r="H29" s="93"/>
      <c r="I29" s="94"/>
      <c r="J29" s="94"/>
      <c r="K29" s="94"/>
      <c r="L29" s="95"/>
    </row>
    <row r="30" spans="1:12" ht="13.2" customHeight="1" x14ac:dyDescent="0.3">
      <c r="A30" s="363"/>
      <c r="B30" s="363"/>
      <c r="C30" s="363"/>
      <c r="D30" s="354"/>
      <c r="E30" s="367"/>
      <c r="F30" s="125"/>
      <c r="G30" s="96"/>
      <c r="H30" s="97"/>
      <c r="I30" s="98"/>
      <c r="J30" s="98"/>
      <c r="K30" s="98"/>
      <c r="L30" s="99"/>
    </row>
    <row r="31" spans="1:12" ht="13.2" customHeight="1" x14ac:dyDescent="0.3">
      <c r="A31" s="363"/>
      <c r="B31" s="363"/>
      <c r="C31" s="363"/>
      <c r="D31" s="354"/>
      <c r="E31" s="363"/>
      <c r="F31" s="126"/>
      <c r="G31" s="101"/>
      <c r="H31" s="97"/>
      <c r="I31" s="98"/>
      <c r="J31" s="98"/>
      <c r="K31" s="98"/>
      <c r="L31" s="99"/>
    </row>
    <row r="32" spans="1:12" ht="13.2" customHeight="1" x14ac:dyDescent="0.3">
      <c r="A32" s="363"/>
      <c r="B32" s="363"/>
      <c r="C32" s="363"/>
      <c r="D32" s="354"/>
      <c r="E32" s="363"/>
      <c r="F32" s="127"/>
      <c r="G32" s="101"/>
      <c r="H32" s="97"/>
      <c r="I32" s="98"/>
      <c r="J32" s="98"/>
      <c r="K32" s="98"/>
      <c r="L32" s="99"/>
    </row>
    <row r="33" spans="1:12" ht="13.2" customHeight="1" thickBot="1" x14ac:dyDescent="0.35">
      <c r="A33" s="363"/>
      <c r="B33" s="363"/>
      <c r="C33" s="363"/>
      <c r="D33" s="355"/>
      <c r="E33" s="364"/>
      <c r="F33" s="127"/>
      <c r="G33" s="104"/>
      <c r="H33" s="105"/>
      <c r="I33" s="106"/>
      <c r="J33" s="106"/>
      <c r="K33" s="106"/>
      <c r="L33" s="107"/>
    </row>
    <row r="34" spans="1:12" ht="13.2" customHeight="1" thickBot="1" x14ac:dyDescent="0.35">
      <c r="A34" s="363"/>
      <c r="B34" s="363"/>
      <c r="C34" s="363" t="s">
        <v>98</v>
      </c>
      <c r="D34" s="356" t="s">
        <v>122</v>
      </c>
      <c r="E34" s="356" t="s">
        <v>123</v>
      </c>
      <c r="F34" s="120" t="s">
        <v>110</v>
      </c>
      <c r="G34" s="357" t="s">
        <v>110</v>
      </c>
      <c r="H34" s="358"/>
      <c r="I34" s="358"/>
      <c r="J34" s="358"/>
      <c r="K34" s="358"/>
      <c r="L34" s="359"/>
    </row>
    <row r="35" spans="1:12" ht="13.2" customHeight="1" x14ac:dyDescent="0.3">
      <c r="A35" s="363"/>
      <c r="B35" s="363"/>
      <c r="C35" s="363"/>
      <c r="D35" s="354"/>
      <c r="E35" s="354"/>
      <c r="F35" s="121" t="s">
        <v>124</v>
      </c>
      <c r="G35" s="82" t="s">
        <v>118</v>
      </c>
      <c r="H35" s="83"/>
      <c r="I35" s="84">
        <v>100</v>
      </c>
      <c r="J35" s="84"/>
      <c r="K35" s="84"/>
      <c r="L35" s="85"/>
    </row>
    <row r="36" spans="1:12" ht="13.2" customHeight="1" x14ac:dyDescent="0.3">
      <c r="A36" s="363"/>
      <c r="B36" s="363"/>
      <c r="C36" s="363"/>
      <c r="D36" s="354"/>
      <c r="E36" s="354"/>
      <c r="F36" s="297"/>
      <c r="G36" s="298"/>
      <c r="H36" s="299"/>
      <c r="I36" s="300"/>
      <c r="J36" s="300"/>
      <c r="K36" s="300"/>
      <c r="L36" s="301"/>
    </row>
    <row r="37" spans="1:12" ht="13.2" customHeight="1" thickBot="1" x14ac:dyDescent="0.35">
      <c r="A37" s="363"/>
      <c r="B37" s="363"/>
      <c r="C37" s="363"/>
      <c r="D37" s="354"/>
      <c r="E37" s="354"/>
      <c r="F37" s="122"/>
      <c r="G37" s="87"/>
      <c r="H37" s="88"/>
      <c r="I37" s="89"/>
      <c r="J37" s="89"/>
      <c r="K37" s="89"/>
      <c r="L37" s="90"/>
    </row>
    <row r="38" spans="1:12" ht="13.2" customHeight="1" thickBot="1" x14ac:dyDescent="0.35">
      <c r="A38" s="363"/>
      <c r="B38" s="363"/>
      <c r="C38" s="363"/>
      <c r="D38" s="354"/>
      <c r="E38" s="354"/>
      <c r="F38" s="123" t="s">
        <v>111</v>
      </c>
      <c r="G38" s="360" t="s">
        <v>111</v>
      </c>
      <c r="H38" s="361"/>
      <c r="I38" s="361"/>
      <c r="J38" s="361"/>
      <c r="K38" s="361"/>
      <c r="L38" s="362"/>
    </row>
    <row r="39" spans="1:12" ht="12.9" customHeight="1" x14ac:dyDescent="0.3">
      <c r="A39" s="363"/>
      <c r="B39" s="363"/>
      <c r="C39" s="363"/>
      <c r="D39" s="354"/>
      <c r="E39" s="354"/>
      <c r="F39" s="124" t="s">
        <v>117</v>
      </c>
      <c r="G39" s="92" t="s">
        <v>118</v>
      </c>
      <c r="H39" s="93"/>
      <c r="I39" s="94">
        <v>80</v>
      </c>
      <c r="J39" s="94">
        <v>20</v>
      </c>
      <c r="K39" s="94"/>
      <c r="L39" s="95"/>
    </row>
    <row r="40" spans="1:12" ht="12.9" customHeight="1" x14ac:dyDescent="0.3">
      <c r="A40" s="363"/>
      <c r="B40" s="363"/>
      <c r="C40" s="363"/>
      <c r="D40" s="354"/>
      <c r="E40" s="365"/>
      <c r="F40" s="125" t="s">
        <v>119</v>
      </c>
      <c r="G40" s="96" t="s">
        <v>118</v>
      </c>
      <c r="H40" s="97"/>
      <c r="I40" s="98">
        <v>100</v>
      </c>
      <c r="J40" s="98"/>
      <c r="K40" s="98"/>
      <c r="L40" s="99"/>
    </row>
    <row r="41" spans="1:12" ht="12.6" customHeight="1" x14ac:dyDescent="0.3">
      <c r="A41" s="363"/>
      <c r="B41" s="363"/>
      <c r="C41" s="363"/>
      <c r="D41" s="354"/>
      <c r="E41" s="365"/>
      <c r="F41" s="126"/>
      <c r="G41" s="101"/>
      <c r="H41" s="97"/>
      <c r="I41" s="98"/>
      <c r="J41" s="98"/>
      <c r="K41" s="98"/>
      <c r="L41" s="99"/>
    </row>
    <row r="42" spans="1:12" ht="12.9" customHeight="1" x14ac:dyDescent="0.3">
      <c r="A42" s="363"/>
      <c r="B42" s="363"/>
      <c r="C42" s="363"/>
      <c r="D42" s="354"/>
      <c r="E42" s="354"/>
      <c r="F42" s="126"/>
      <c r="G42" s="101"/>
      <c r="H42" s="97"/>
      <c r="I42" s="98"/>
      <c r="J42" s="98"/>
      <c r="K42" s="98"/>
      <c r="L42" s="99"/>
    </row>
    <row r="43" spans="1:12" ht="12.9" customHeight="1" thickBot="1" x14ac:dyDescent="0.35">
      <c r="A43" s="363"/>
      <c r="B43" s="363"/>
      <c r="C43" s="363"/>
      <c r="D43" s="354"/>
      <c r="E43" s="355"/>
      <c r="F43" s="127"/>
      <c r="G43" s="104"/>
      <c r="H43" s="105"/>
      <c r="I43" s="106"/>
      <c r="J43" s="106"/>
      <c r="K43" s="106"/>
      <c r="L43" s="107"/>
    </row>
    <row r="44" spans="1:12" ht="12.9" customHeight="1" thickBot="1" x14ac:dyDescent="0.35">
      <c r="A44" s="363"/>
      <c r="B44" s="363"/>
      <c r="C44" s="363"/>
      <c r="D44" s="354"/>
      <c r="E44" s="366"/>
      <c r="F44" s="120" t="s">
        <v>110</v>
      </c>
      <c r="G44" s="357" t="s">
        <v>110</v>
      </c>
      <c r="H44" s="358"/>
      <c r="I44" s="358"/>
      <c r="J44" s="358"/>
      <c r="K44" s="358"/>
      <c r="L44" s="359"/>
    </row>
    <row r="45" spans="1:12" ht="12.9" customHeight="1" x14ac:dyDescent="0.3">
      <c r="A45" s="363"/>
      <c r="B45" s="363"/>
      <c r="C45" s="363"/>
      <c r="D45" s="354"/>
      <c r="E45" s="363"/>
      <c r="F45" s="121"/>
      <c r="G45" s="82"/>
      <c r="H45" s="83"/>
      <c r="I45" s="84"/>
      <c r="J45" s="84"/>
      <c r="K45" s="84"/>
      <c r="L45" s="85"/>
    </row>
    <row r="46" spans="1:12" ht="12.9" customHeight="1" x14ac:dyDescent="0.3">
      <c r="A46" s="363"/>
      <c r="B46" s="363"/>
      <c r="C46" s="363"/>
      <c r="D46" s="354"/>
      <c r="E46" s="363"/>
      <c r="F46" s="121"/>
      <c r="G46" s="298"/>
      <c r="H46" s="299"/>
      <c r="I46" s="300"/>
      <c r="J46" s="300"/>
      <c r="K46" s="300"/>
      <c r="L46" s="301"/>
    </row>
    <row r="47" spans="1:12" ht="11.4" customHeight="1" thickBot="1" x14ac:dyDescent="0.35">
      <c r="A47" s="363"/>
      <c r="B47" s="363"/>
      <c r="C47" s="363"/>
      <c r="D47" s="354"/>
      <c r="E47" s="363"/>
      <c r="F47" s="121"/>
      <c r="G47" s="87"/>
      <c r="H47" s="88"/>
      <c r="I47" s="89"/>
      <c r="J47" s="89"/>
      <c r="K47" s="89"/>
      <c r="L47" s="90"/>
    </row>
    <row r="48" spans="1:12" ht="12.9" customHeight="1" thickBot="1" x14ac:dyDescent="0.35">
      <c r="A48" s="363"/>
      <c r="B48" s="363"/>
      <c r="C48" s="363" t="s">
        <v>99</v>
      </c>
      <c r="D48" s="354"/>
      <c r="E48" s="363"/>
      <c r="F48" s="123" t="s">
        <v>111</v>
      </c>
      <c r="G48" s="360" t="s">
        <v>111</v>
      </c>
      <c r="H48" s="361"/>
      <c r="I48" s="361"/>
      <c r="J48" s="361"/>
      <c r="K48" s="361"/>
      <c r="L48" s="362"/>
    </row>
    <row r="49" spans="1:12" ht="12.9" customHeight="1" x14ac:dyDescent="0.3">
      <c r="A49" s="363"/>
      <c r="B49" s="363"/>
      <c r="C49" s="363"/>
      <c r="D49" s="354"/>
      <c r="E49" s="363"/>
      <c r="F49" s="124"/>
      <c r="G49" s="92"/>
      <c r="H49" s="93"/>
      <c r="I49" s="94"/>
      <c r="J49" s="94"/>
      <c r="K49" s="94"/>
      <c r="L49" s="95"/>
    </row>
    <row r="50" spans="1:12" ht="12" customHeight="1" x14ac:dyDescent="0.3">
      <c r="A50" s="363"/>
      <c r="B50" s="363"/>
      <c r="C50" s="363"/>
      <c r="D50" s="354"/>
      <c r="E50" s="363"/>
      <c r="F50" s="125"/>
      <c r="G50" s="96"/>
      <c r="H50" s="97"/>
      <c r="I50" s="98"/>
      <c r="J50" s="98"/>
      <c r="K50" s="98"/>
      <c r="L50" s="99"/>
    </row>
    <row r="51" spans="1:12" ht="12.9" customHeight="1" x14ac:dyDescent="0.3">
      <c r="A51" s="363"/>
      <c r="B51" s="363"/>
      <c r="C51" s="363"/>
      <c r="D51" s="354"/>
      <c r="E51" s="367"/>
      <c r="F51" s="125"/>
      <c r="G51" s="101"/>
      <c r="H51" s="97"/>
      <c r="I51" s="98"/>
      <c r="J51" s="98"/>
      <c r="K51" s="98"/>
      <c r="L51" s="99"/>
    </row>
    <row r="52" spans="1:12" ht="12.9" customHeight="1" x14ac:dyDescent="0.3">
      <c r="A52" s="363"/>
      <c r="B52" s="363"/>
      <c r="C52" s="363"/>
      <c r="D52" s="354"/>
      <c r="E52" s="363"/>
      <c r="F52" s="127"/>
      <c r="G52" s="101"/>
      <c r="H52" s="97"/>
      <c r="I52" s="98"/>
      <c r="J52" s="98"/>
      <c r="K52" s="98"/>
      <c r="L52" s="99"/>
    </row>
    <row r="53" spans="1:12" ht="12.9" customHeight="1" thickBot="1" x14ac:dyDescent="0.35">
      <c r="A53" s="363"/>
      <c r="B53" s="363"/>
      <c r="C53" s="363"/>
      <c r="D53" s="354"/>
      <c r="E53" s="364"/>
      <c r="F53" s="127"/>
      <c r="G53" s="104"/>
      <c r="H53" s="105"/>
      <c r="I53" s="106"/>
      <c r="J53" s="106"/>
      <c r="K53" s="106"/>
      <c r="L53" s="107"/>
    </row>
    <row r="54" spans="1:12" ht="12.9" customHeight="1" thickBot="1" x14ac:dyDescent="0.35">
      <c r="A54" s="363"/>
      <c r="B54" s="363"/>
      <c r="C54" s="363"/>
      <c r="D54" s="354"/>
      <c r="E54" s="356"/>
      <c r="F54" s="120" t="s">
        <v>110</v>
      </c>
      <c r="G54" s="357" t="s">
        <v>110</v>
      </c>
      <c r="H54" s="358"/>
      <c r="I54" s="358"/>
      <c r="J54" s="358"/>
      <c r="K54" s="358"/>
      <c r="L54" s="359"/>
    </row>
    <row r="55" spans="1:12" ht="12.9" customHeight="1" x14ac:dyDescent="0.3">
      <c r="A55" s="363"/>
      <c r="B55" s="363"/>
      <c r="C55" s="363"/>
      <c r="D55" s="354"/>
      <c r="E55" s="354"/>
      <c r="F55" s="121"/>
      <c r="G55" s="82"/>
      <c r="H55" s="83"/>
      <c r="I55" s="84"/>
      <c r="J55" s="84"/>
      <c r="K55" s="84"/>
      <c r="L55" s="85"/>
    </row>
    <row r="56" spans="1:12" ht="12.9" customHeight="1" x14ac:dyDescent="0.3">
      <c r="A56" s="363"/>
      <c r="B56" s="363"/>
      <c r="C56" s="363"/>
      <c r="D56" s="354"/>
      <c r="E56" s="354"/>
      <c r="F56" s="121"/>
      <c r="G56" s="298"/>
      <c r="H56" s="299"/>
      <c r="I56" s="300"/>
      <c r="J56" s="300"/>
      <c r="K56" s="300"/>
      <c r="L56" s="301"/>
    </row>
    <row r="57" spans="1:12" ht="12.9" customHeight="1" thickBot="1" x14ac:dyDescent="0.35">
      <c r="A57" s="363"/>
      <c r="B57" s="363"/>
      <c r="C57" s="363"/>
      <c r="D57" s="354"/>
      <c r="E57" s="354"/>
      <c r="F57" s="121"/>
      <c r="G57" s="87"/>
      <c r="H57" s="88"/>
      <c r="I57" s="89"/>
      <c r="J57" s="89"/>
      <c r="K57" s="89"/>
      <c r="L57" s="90"/>
    </row>
    <row r="58" spans="1:12" ht="12.9" customHeight="1" thickBot="1" x14ac:dyDescent="0.35">
      <c r="A58" s="363"/>
      <c r="B58" s="363"/>
      <c r="C58" s="363"/>
      <c r="D58" s="354"/>
      <c r="E58" s="354"/>
      <c r="F58" s="123" t="s">
        <v>111</v>
      </c>
      <c r="G58" s="360" t="s">
        <v>111</v>
      </c>
      <c r="H58" s="361"/>
      <c r="I58" s="361"/>
      <c r="J58" s="361"/>
      <c r="K58" s="361"/>
      <c r="L58" s="362"/>
    </row>
    <row r="59" spans="1:12" ht="12.9" customHeight="1" x14ac:dyDescent="0.3">
      <c r="A59" s="363"/>
      <c r="B59" s="363"/>
      <c r="C59" s="363"/>
      <c r="D59" s="354"/>
      <c r="E59" s="354"/>
      <c r="F59" s="125"/>
      <c r="G59" s="92"/>
      <c r="H59" s="93"/>
      <c r="I59" s="94"/>
      <c r="J59" s="94"/>
      <c r="K59" s="94"/>
      <c r="L59" s="95"/>
    </row>
    <row r="60" spans="1:12" ht="12.9" customHeight="1" x14ac:dyDescent="0.3">
      <c r="A60" s="363"/>
      <c r="B60" s="363"/>
      <c r="C60" s="363"/>
      <c r="D60" s="354"/>
      <c r="E60" s="354"/>
      <c r="F60" s="125"/>
      <c r="G60" s="96"/>
      <c r="H60" s="97"/>
      <c r="I60" s="98"/>
      <c r="J60" s="98"/>
      <c r="K60" s="98"/>
      <c r="L60" s="99"/>
    </row>
    <row r="61" spans="1:12" ht="12.9" customHeight="1" x14ac:dyDescent="0.3">
      <c r="A61" s="363"/>
      <c r="B61" s="363"/>
      <c r="C61" s="363"/>
      <c r="D61" s="354"/>
      <c r="E61" s="354"/>
      <c r="F61" s="126"/>
      <c r="G61" s="101"/>
      <c r="H61" s="97"/>
      <c r="I61" s="98"/>
      <c r="J61" s="98"/>
      <c r="K61" s="98"/>
      <c r="L61" s="99"/>
    </row>
    <row r="62" spans="1:12" ht="12.9" customHeight="1" x14ac:dyDescent="0.3">
      <c r="A62" s="363"/>
      <c r="B62" s="363"/>
      <c r="C62" s="363"/>
      <c r="D62" s="354"/>
      <c r="E62" s="354"/>
      <c r="F62" s="126"/>
      <c r="G62" s="101"/>
      <c r="H62" s="97"/>
      <c r="I62" s="98"/>
      <c r="J62" s="98"/>
      <c r="K62" s="98"/>
      <c r="L62" s="99"/>
    </row>
    <row r="63" spans="1:12" ht="12.9" customHeight="1" thickBot="1" x14ac:dyDescent="0.35">
      <c r="A63" s="364"/>
      <c r="B63" s="364"/>
      <c r="C63" s="364"/>
      <c r="D63" s="355"/>
      <c r="E63" s="355"/>
      <c r="F63" s="128"/>
      <c r="G63" s="111"/>
      <c r="H63" s="112"/>
      <c r="I63" s="113"/>
      <c r="J63" s="113"/>
      <c r="K63" s="113"/>
      <c r="L63" s="114"/>
    </row>
    <row r="64" spans="1:12" ht="15" customHeight="1" x14ac:dyDescent="0.3">
      <c r="A64" s="115"/>
      <c r="B64" s="115"/>
      <c r="C64" s="115"/>
      <c r="D64" s="115"/>
      <c r="E64" s="115"/>
      <c r="F64" s="129"/>
      <c r="G64" s="116"/>
    </row>
    <row r="65" spans="1:7" x14ac:dyDescent="0.3">
      <c r="A65" s="130"/>
      <c r="B65" s="377"/>
      <c r="C65" s="377"/>
      <c r="D65" s="377"/>
      <c r="E65" s="377"/>
      <c r="F65" s="377"/>
      <c r="G65" s="296"/>
    </row>
  </sheetData>
  <mergeCells count="36">
    <mergeCell ref="G1:L1"/>
    <mergeCell ref="G2:G3"/>
    <mergeCell ref="H2:L2"/>
    <mergeCell ref="A4:A63"/>
    <mergeCell ref="B4:B63"/>
    <mergeCell ref="C4:C17"/>
    <mergeCell ref="D4:D33"/>
    <mergeCell ref="E4:E13"/>
    <mergeCell ref="G4:L4"/>
    <mergeCell ref="G8:L8"/>
    <mergeCell ref="A1:A3"/>
    <mergeCell ref="B1:B3"/>
    <mergeCell ref="C1:C3"/>
    <mergeCell ref="D1:D3"/>
    <mergeCell ref="E1:E3"/>
    <mergeCell ref="F1:F3"/>
    <mergeCell ref="E14:E23"/>
    <mergeCell ref="G14:L14"/>
    <mergeCell ref="C18:C33"/>
    <mergeCell ref="G18:L18"/>
    <mergeCell ref="E24:E33"/>
    <mergeCell ref="G24:L24"/>
    <mergeCell ref="G28:L28"/>
    <mergeCell ref="G54:L54"/>
    <mergeCell ref="G58:L58"/>
    <mergeCell ref="B65:F65"/>
    <mergeCell ref="C34:C47"/>
    <mergeCell ref="D34:D63"/>
    <mergeCell ref="E34:E43"/>
    <mergeCell ref="G34:L34"/>
    <mergeCell ref="G38:L38"/>
    <mergeCell ref="E44:E53"/>
    <mergeCell ref="G44:L44"/>
    <mergeCell ref="C48:C63"/>
    <mergeCell ref="G48:L48"/>
    <mergeCell ref="E54:E63"/>
  </mergeCells>
  <printOptions horizontalCentered="1"/>
  <pageMargins left="0.23622047244094491" right="0.23622047244094491" top="0.74803149606299213" bottom="0.74803149606299213" header="0.31496062992125984" footer="0.31496062992125984"/>
  <pageSetup paperSize="3" scale="87" orientation="landscape" horizontalDpi="4294967293" r:id="rId1"/>
  <headerFooter>
    <oddHeader>&amp;C&amp;"-,Bold"&amp;14Stromwater Levels of Service to Asset Hierarchy</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52A3-7042-4C53-804F-2BED90D490A1}">
  <sheetPr>
    <tabColor rgb="FF00B0F0"/>
  </sheetPr>
  <dimension ref="A1:C6"/>
  <sheetViews>
    <sheetView workbookViewId="0">
      <pane ySplit="1" topLeftCell="A2" activePane="bottomLeft" state="frozen"/>
      <selection activeCell="B4" sqref="B4:B30"/>
      <selection pane="bottomLeft" activeCell="C22" sqref="C22"/>
    </sheetView>
  </sheetViews>
  <sheetFormatPr defaultColWidth="9.109375" defaultRowHeight="14.4" x14ac:dyDescent="0.3"/>
  <cols>
    <col min="1" max="1" width="20.6640625" customWidth="1"/>
    <col min="2" max="3" width="50.6640625" customWidth="1"/>
  </cols>
  <sheetData>
    <row r="1" spans="1:3" ht="30" customHeight="1" thickBot="1" x14ac:dyDescent="0.35">
      <c r="A1" s="73" t="s">
        <v>90</v>
      </c>
      <c r="B1" s="132" t="s">
        <v>91</v>
      </c>
      <c r="C1" s="132" t="s">
        <v>92</v>
      </c>
    </row>
    <row r="2" spans="1:3" ht="30.6" customHeight="1" x14ac:dyDescent="0.3">
      <c r="A2" s="378" t="s">
        <v>94</v>
      </c>
      <c r="B2" s="381" t="s">
        <v>95</v>
      </c>
      <c r="C2" s="74" t="s">
        <v>96</v>
      </c>
    </row>
    <row r="3" spans="1:3" ht="15" customHeight="1" x14ac:dyDescent="0.3">
      <c r="A3" s="379"/>
      <c r="B3" s="382"/>
      <c r="C3" s="75" t="s">
        <v>97</v>
      </c>
    </row>
    <row r="4" spans="1:3" ht="15" customHeight="1" x14ac:dyDescent="0.3">
      <c r="A4" s="379"/>
      <c r="B4" s="382"/>
      <c r="C4" s="75" t="s">
        <v>98</v>
      </c>
    </row>
    <row r="5" spans="1:3" ht="15" customHeight="1" x14ac:dyDescent="0.3">
      <c r="A5" s="379"/>
      <c r="B5" s="382"/>
      <c r="C5" s="75" t="s">
        <v>93</v>
      </c>
    </row>
    <row r="6" spans="1:3" ht="15" customHeight="1" thickBot="1" x14ac:dyDescent="0.35">
      <c r="A6" s="380"/>
      <c r="B6" s="383"/>
      <c r="C6" s="133" t="s">
        <v>99</v>
      </c>
    </row>
  </sheetData>
  <mergeCells count="2">
    <mergeCell ref="A2:A6"/>
    <mergeCell ref="B2:B6"/>
  </mergeCells>
  <printOptions horizontalCentered="1"/>
  <pageMargins left="0.23622047244094491" right="0.23622047244094491" top="0.74803149606299213" bottom="0.74803149606299213" header="0.31496062992125984" footer="0.31496062992125984"/>
  <pageSetup orientation="landscape" horizontalDpi="4294967293" verticalDpi="0" r:id="rId1"/>
  <headerFooter>
    <oddHeader>&amp;CGeneral Service Objectives and Community Levels of Services Statements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B24B4-6FF3-48B1-9102-8F26BE26E914}">
  <sheetPr>
    <tabColor theme="4" tint="-0.249977111117893"/>
    <pageSetUpPr fitToPage="1"/>
  </sheetPr>
  <dimension ref="A1:M41"/>
  <sheetViews>
    <sheetView zoomScale="74" zoomScaleNormal="74" workbookViewId="0">
      <pane ySplit="2" topLeftCell="A3" activePane="bottomLeft" state="frozen"/>
      <selection pane="bottomLeft" activeCell="D4" sqref="D4"/>
    </sheetView>
  </sheetViews>
  <sheetFormatPr defaultColWidth="9.109375" defaultRowHeight="14.4" x14ac:dyDescent="0.3"/>
  <cols>
    <col min="1" max="1" width="30.6640625" customWidth="1"/>
    <col min="2" max="2" width="90.77734375" customWidth="1"/>
    <col min="3" max="7" width="26.6640625" customWidth="1"/>
    <col min="8" max="8" width="50.6640625" customWidth="1"/>
    <col min="9" max="9" width="30.109375" customWidth="1"/>
    <col min="10" max="10" width="11" style="1" customWidth="1"/>
    <col min="11" max="11" width="12.88671875" style="1" customWidth="1"/>
    <col min="12" max="13" width="10.6640625" style="1" customWidth="1"/>
  </cols>
  <sheetData>
    <row r="1" spans="1:13" ht="24.9" customHeight="1" thickBot="1" x14ac:dyDescent="0.35">
      <c r="A1" s="385" t="s">
        <v>0</v>
      </c>
      <c r="B1" s="385" t="s">
        <v>1</v>
      </c>
      <c r="C1" s="387" t="s">
        <v>125</v>
      </c>
      <c r="D1" s="388"/>
      <c r="E1" s="388"/>
      <c r="F1" s="388"/>
      <c r="G1" s="389"/>
      <c r="H1" s="390" t="s">
        <v>2</v>
      </c>
    </row>
    <row r="2" spans="1:13" ht="64.95" customHeight="1" thickBot="1" x14ac:dyDescent="0.35">
      <c r="A2" s="386"/>
      <c r="B2" s="386"/>
      <c r="C2" s="2" t="s">
        <v>3</v>
      </c>
      <c r="D2" s="3" t="s">
        <v>4</v>
      </c>
      <c r="E2" s="4" t="s">
        <v>5</v>
      </c>
      <c r="F2" s="5" t="s">
        <v>6</v>
      </c>
      <c r="G2" s="6" t="s">
        <v>7</v>
      </c>
      <c r="H2" s="391"/>
    </row>
    <row r="3" spans="1:13" ht="278.39999999999998" customHeight="1" thickBot="1" x14ac:dyDescent="0.35">
      <c r="A3" s="7" t="s">
        <v>134</v>
      </c>
      <c r="B3" s="8" t="s">
        <v>8</v>
      </c>
      <c r="C3" s="9" t="s">
        <v>9</v>
      </c>
      <c r="D3" s="10" t="s">
        <v>10</v>
      </c>
      <c r="E3" s="10" t="s">
        <v>11</v>
      </c>
      <c r="F3" s="10" t="s">
        <v>12</v>
      </c>
      <c r="G3" s="11" t="s">
        <v>13</v>
      </c>
      <c r="H3" s="12" t="s">
        <v>14</v>
      </c>
    </row>
    <row r="4" spans="1:13" ht="408.6" customHeight="1" thickBot="1" x14ac:dyDescent="0.35">
      <c r="A4" s="7" t="s">
        <v>135</v>
      </c>
      <c r="B4" s="14" t="s">
        <v>136</v>
      </c>
      <c r="C4" s="15" t="s">
        <v>17</v>
      </c>
      <c r="D4" s="16" t="s">
        <v>137</v>
      </c>
      <c r="E4" s="16" t="s">
        <v>138</v>
      </c>
      <c r="F4" s="16" t="s">
        <v>139</v>
      </c>
      <c r="G4" s="17" t="s">
        <v>21</v>
      </c>
      <c r="H4" s="18" t="s">
        <v>140</v>
      </c>
    </row>
    <row r="5" spans="1:13" ht="386.4" customHeight="1" thickBot="1" x14ac:dyDescent="0.35">
      <c r="A5" s="13" t="s">
        <v>15</v>
      </c>
      <c r="B5" s="14" t="s">
        <v>16</v>
      </c>
      <c r="C5" s="15" t="s">
        <v>17</v>
      </c>
      <c r="D5" s="16" t="s">
        <v>18</v>
      </c>
      <c r="E5" s="16" t="s">
        <v>19</v>
      </c>
      <c r="F5" s="16" t="s">
        <v>20</v>
      </c>
      <c r="G5" s="17" t="s">
        <v>21</v>
      </c>
      <c r="H5" s="18" t="s">
        <v>22</v>
      </c>
    </row>
    <row r="6" spans="1:13" ht="15" customHeight="1" x14ac:dyDescent="0.3">
      <c r="A6" s="19"/>
      <c r="B6" s="19"/>
      <c r="C6" s="19"/>
      <c r="D6" s="19"/>
      <c r="E6" s="19"/>
      <c r="F6" s="19"/>
      <c r="G6" s="19"/>
      <c r="H6" s="19"/>
    </row>
    <row r="7" spans="1:13" ht="45.6" customHeight="1" x14ac:dyDescent="0.3">
      <c r="A7" s="20" t="s">
        <v>126</v>
      </c>
      <c r="B7" s="392" t="s">
        <v>197</v>
      </c>
      <c r="C7" s="392"/>
      <c r="D7" s="392"/>
      <c r="E7" s="392"/>
      <c r="F7" s="392"/>
      <c r="G7" s="392"/>
      <c r="H7" s="392"/>
      <c r="J7" s="21"/>
      <c r="K7" s="21"/>
      <c r="L7" s="21"/>
      <c r="M7" s="22"/>
    </row>
    <row r="8" spans="1:13" ht="15" customHeight="1" x14ac:dyDescent="0.3">
      <c r="A8" s="134" t="s">
        <v>44</v>
      </c>
      <c r="B8" s="384" t="s">
        <v>127</v>
      </c>
      <c r="C8" s="384"/>
      <c r="D8" s="384"/>
      <c r="E8" s="384"/>
      <c r="F8" s="384"/>
      <c r="G8" s="384"/>
      <c r="H8" s="384"/>
      <c r="J8" s="21"/>
      <c r="K8" s="21"/>
      <c r="L8" s="23"/>
      <c r="M8" s="22"/>
    </row>
    <row r="9" spans="1:13" ht="15" customHeight="1" x14ac:dyDescent="0.3">
      <c r="A9" s="53" t="s">
        <v>46</v>
      </c>
      <c r="B9" t="s">
        <v>128</v>
      </c>
      <c r="J9" s="21"/>
      <c r="K9" s="21"/>
      <c r="L9" s="23"/>
      <c r="M9" s="22"/>
    </row>
    <row r="10" spans="1:13" ht="15" customHeight="1" x14ac:dyDescent="0.3">
      <c r="B10" s="24"/>
      <c r="C10" s="25"/>
      <c r="J10" s="21"/>
      <c r="K10" s="21"/>
      <c r="L10" s="26"/>
      <c r="M10" s="22"/>
    </row>
    <row r="11" spans="1:13" ht="15" customHeight="1" x14ac:dyDescent="0.3">
      <c r="B11" s="27"/>
      <c r="C11" s="25"/>
      <c r="J11" s="21"/>
      <c r="K11" s="21"/>
      <c r="L11" s="21"/>
      <c r="M11" s="22"/>
    </row>
    <row r="36" spans="1:10" s="1" customFormat="1" x14ac:dyDescent="0.3">
      <c r="A36"/>
      <c r="B36"/>
      <c r="C36"/>
      <c r="D36"/>
      <c r="E36"/>
      <c r="F36"/>
      <c r="G36"/>
      <c r="H36"/>
      <c r="I36"/>
    </row>
    <row r="37" spans="1:10" s="1" customFormat="1" x14ac:dyDescent="0.3">
      <c r="A37"/>
      <c r="B37"/>
      <c r="C37"/>
      <c r="D37"/>
      <c r="E37"/>
      <c r="F37"/>
      <c r="G37"/>
      <c r="H37"/>
      <c r="I37"/>
      <c r="J37" s="28"/>
    </row>
    <row r="38" spans="1:10" s="1" customFormat="1" x14ac:dyDescent="0.3">
      <c r="A38"/>
      <c r="B38"/>
      <c r="C38"/>
      <c r="D38"/>
      <c r="E38"/>
      <c r="F38"/>
      <c r="G38"/>
      <c r="H38"/>
      <c r="I38"/>
      <c r="J38" s="28"/>
    </row>
    <row r="39" spans="1:10" s="1" customFormat="1" x14ac:dyDescent="0.3">
      <c r="A39"/>
      <c r="B39"/>
      <c r="C39"/>
      <c r="D39"/>
      <c r="E39"/>
      <c r="F39"/>
      <c r="G39"/>
      <c r="H39"/>
      <c r="I39"/>
      <c r="J39" s="28"/>
    </row>
    <row r="40" spans="1:10" s="1" customFormat="1" x14ac:dyDescent="0.3">
      <c r="A40"/>
      <c r="B40"/>
      <c r="C40"/>
      <c r="D40"/>
      <c r="E40"/>
      <c r="F40"/>
      <c r="G40"/>
      <c r="H40"/>
      <c r="I40"/>
      <c r="J40" s="28"/>
    </row>
    <row r="41" spans="1:10" s="1" customFormat="1" x14ac:dyDescent="0.3">
      <c r="A41"/>
      <c r="B41"/>
      <c r="C41"/>
      <c r="D41"/>
      <c r="E41"/>
      <c r="F41"/>
      <c r="G41"/>
      <c r="H41"/>
      <c r="I41"/>
    </row>
  </sheetData>
  <mergeCells count="6">
    <mergeCell ref="B8:H8"/>
    <mergeCell ref="A1:A2"/>
    <mergeCell ref="B1:B2"/>
    <mergeCell ref="C1:G1"/>
    <mergeCell ref="H1:H2"/>
    <mergeCell ref="B7:H7"/>
  </mergeCells>
  <printOptions horizontalCentered="1"/>
  <pageMargins left="0.23622047244094491" right="0.23622047244094491" top="0.74803149606299213" bottom="0.74803149606299213" header="0.31496062992125984" footer="0.31496062992125984"/>
  <pageSetup paperSize="3" scale="69" orientation="landscape" r:id="rId1"/>
  <headerFooter>
    <oddHeader>&amp;C&amp;"-,Bold"&amp;12Condition Ratings and Asset Levels of Service Targets for Stormwater Infrastructure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6DBD6-EAB2-4C7B-A060-9D552268ACC5}">
  <sheetPr>
    <tabColor theme="7" tint="-0.249977111117893"/>
    <pageSetUpPr fitToPage="1"/>
  </sheetPr>
  <dimension ref="A1:O50"/>
  <sheetViews>
    <sheetView zoomScale="81" zoomScaleNormal="81" workbookViewId="0">
      <pane xSplit="1" ySplit="4" topLeftCell="B5" activePane="bottomRight" state="frozen"/>
      <selection pane="topRight" activeCell="B1" sqref="B1"/>
      <selection pane="bottomLeft" activeCell="A5" sqref="A5"/>
      <selection pane="bottomRight" activeCell="B2" sqref="B2"/>
    </sheetView>
  </sheetViews>
  <sheetFormatPr defaultColWidth="9.109375" defaultRowHeight="14.4" x14ac:dyDescent="0.3"/>
  <cols>
    <col min="1" max="1" width="7.6640625" customWidth="1"/>
    <col min="2" max="6" width="41.77734375" customWidth="1"/>
    <col min="7" max="7" width="30.109375" customWidth="1"/>
    <col min="8" max="8" width="11" style="1" customWidth="1"/>
    <col min="9" max="9" width="12.88671875" style="1" customWidth="1"/>
    <col min="10" max="11" width="10.6640625" style="1" customWidth="1"/>
  </cols>
  <sheetData>
    <row r="1" spans="1:15" ht="24.9" customHeight="1" thickBot="1" x14ac:dyDescent="0.35">
      <c r="A1" s="393" t="s">
        <v>23</v>
      </c>
      <c r="B1" s="394"/>
      <c r="C1" s="394"/>
      <c r="D1" s="394"/>
      <c r="E1" s="394"/>
      <c r="F1" s="395"/>
    </row>
    <row r="2" spans="1:15" ht="37.950000000000003" customHeight="1" thickBot="1" x14ac:dyDescent="0.35">
      <c r="A2" s="29" t="s">
        <v>24</v>
      </c>
      <c r="B2" s="2" t="s">
        <v>25</v>
      </c>
      <c r="C2" s="3" t="s">
        <v>26</v>
      </c>
      <c r="D2" s="4" t="s">
        <v>27</v>
      </c>
      <c r="E2" s="5" t="s">
        <v>28</v>
      </c>
      <c r="F2" s="6" t="s">
        <v>29</v>
      </c>
    </row>
    <row r="3" spans="1:15" ht="30" customHeight="1" thickBot="1" x14ac:dyDescent="0.35">
      <c r="A3" s="29" t="s">
        <v>30</v>
      </c>
      <c r="B3" s="30" t="s">
        <v>31</v>
      </c>
      <c r="C3" s="31" t="s">
        <v>32</v>
      </c>
      <c r="D3" s="32" t="s">
        <v>33</v>
      </c>
      <c r="E3" s="33" t="s">
        <v>34</v>
      </c>
      <c r="F3" s="34" t="s">
        <v>35</v>
      </c>
    </row>
    <row r="4" spans="1:15" ht="69.599999999999994" customHeight="1" thickBot="1" x14ac:dyDescent="0.35">
      <c r="A4" s="246" t="s">
        <v>198</v>
      </c>
      <c r="B4" s="271" t="s">
        <v>253</v>
      </c>
      <c r="C4" s="272" t="s">
        <v>254</v>
      </c>
      <c r="D4" s="273" t="s">
        <v>255</v>
      </c>
      <c r="E4" s="247" t="s">
        <v>242</v>
      </c>
      <c r="F4" s="248" t="s">
        <v>243</v>
      </c>
    </row>
    <row r="5" spans="1:15" ht="334.8" customHeight="1" thickBot="1" x14ac:dyDescent="0.35">
      <c r="A5" s="35" t="s">
        <v>36</v>
      </c>
      <c r="B5" s="36" t="s">
        <v>248</v>
      </c>
      <c r="C5" s="37" t="s">
        <v>249</v>
      </c>
      <c r="D5" s="37" t="s">
        <v>250</v>
      </c>
      <c r="E5" s="38" t="s">
        <v>251</v>
      </c>
      <c r="F5" s="39" t="s">
        <v>252</v>
      </c>
    </row>
    <row r="6" spans="1:15" ht="111.6" customHeight="1" thickBot="1" x14ac:dyDescent="0.35">
      <c r="A6" s="40" t="s">
        <v>37</v>
      </c>
      <c r="B6" s="41" t="s">
        <v>38</v>
      </c>
      <c r="C6" s="37" t="s">
        <v>130</v>
      </c>
      <c r="D6" s="37" t="s">
        <v>131</v>
      </c>
      <c r="E6" s="42" t="s">
        <v>132</v>
      </c>
      <c r="F6" s="43" t="s">
        <v>39</v>
      </c>
    </row>
    <row r="7" spans="1:15" ht="115.2" customHeight="1" thickBot="1" x14ac:dyDescent="0.35">
      <c r="A7" s="40" t="s">
        <v>40</v>
      </c>
      <c r="B7" s="44" t="s">
        <v>274</v>
      </c>
      <c r="C7" s="42" t="s">
        <v>275</v>
      </c>
      <c r="D7" s="45" t="s">
        <v>276</v>
      </c>
      <c r="E7" s="46" t="s">
        <v>277</v>
      </c>
      <c r="F7" s="47" t="s">
        <v>278</v>
      </c>
    </row>
    <row r="8" spans="1:15" ht="91.2" customHeight="1" thickBot="1" x14ac:dyDescent="0.35">
      <c r="A8" s="40" t="s">
        <v>41</v>
      </c>
      <c r="B8" s="41" t="s">
        <v>279</v>
      </c>
      <c r="C8" s="37" t="s">
        <v>280</v>
      </c>
      <c r="D8" s="48" t="s">
        <v>281</v>
      </c>
      <c r="E8" s="42" t="s">
        <v>282</v>
      </c>
      <c r="F8" s="49" t="s">
        <v>283</v>
      </c>
    </row>
    <row r="9" spans="1:15" x14ac:dyDescent="0.3">
      <c r="B9" s="19"/>
      <c r="C9" s="19"/>
      <c r="D9" s="19"/>
      <c r="E9" s="19"/>
      <c r="F9" s="19"/>
    </row>
    <row r="10" spans="1:15" x14ac:dyDescent="0.3">
      <c r="A10" s="50" t="s">
        <v>42</v>
      </c>
      <c r="B10" s="396" t="s">
        <v>43</v>
      </c>
      <c r="C10" s="396"/>
      <c r="D10" s="396"/>
      <c r="E10" s="396"/>
      <c r="F10" s="396"/>
    </row>
    <row r="11" spans="1:15" ht="15" customHeight="1" x14ac:dyDescent="0.3">
      <c r="A11" s="51" t="s">
        <v>44</v>
      </c>
      <c r="B11" s="397" t="s">
        <v>45</v>
      </c>
      <c r="C11" s="397"/>
      <c r="D11" s="397"/>
      <c r="E11" s="397"/>
      <c r="F11" s="397"/>
      <c r="G11" s="52"/>
      <c r="H11" s="52"/>
      <c r="I11" s="52"/>
      <c r="J11" s="52"/>
      <c r="K11"/>
      <c r="L11" s="1"/>
      <c r="M11" s="1"/>
      <c r="N11" s="1"/>
      <c r="O11" s="1"/>
    </row>
    <row r="12" spans="1:15" x14ac:dyDescent="0.3">
      <c r="A12" s="53" t="s">
        <v>46</v>
      </c>
      <c r="B12" s="398" t="s">
        <v>47</v>
      </c>
      <c r="C12" s="398"/>
      <c r="D12" s="398"/>
      <c r="E12" s="398"/>
      <c r="F12" s="398"/>
      <c r="H12" s="28"/>
    </row>
    <row r="13" spans="1:15" x14ac:dyDescent="0.3">
      <c r="B13" s="54"/>
      <c r="C13" s="54"/>
      <c r="D13" s="54"/>
      <c r="E13" s="54"/>
      <c r="F13" s="54"/>
      <c r="H13" s="28"/>
    </row>
    <row r="14" spans="1:15" ht="18" customHeight="1" x14ac:dyDescent="0.3">
      <c r="B14" s="54"/>
      <c r="C14" s="54"/>
      <c r="D14" s="54"/>
      <c r="E14" s="54"/>
      <c r="F14" s="54"/>
      <c r="H14" s="399"/>
      <c r="I14" s="399"/>
      <c r="J14" s="399"/>
      <c r="K14" s="399"/>
    </row>
    <row r="15" spans="1:15" x14ac:dyDescent="0.3">
      <c r="B15" s="54"/>
      <c r="C15" s="54"/>
      <c r="D15" s="54"/>
      <c r="E15" s="54"/>
      <c r="F15" s="54"/>
      <c r="H15" s="26"/>
      <c r="I15" s="21"/>
      <c r="J15" s="21"/>
      <c r="K15" s="22"/>
    </row>
    <row r="16" spans="1:15" ht="15" customHeight="1" x14ac:dyDescent="0.3">
      <c r="H16" s="21"/>
      <c r="I16" s="21"/>
      <c r="J16" s="21"/>
      <c r="K16" s="22"/>
    </row>
    <row r="17" spans="8:11" ht="15" customHeight="1" x14ac:dyDescent="0.3">
      <c r="H17" s="21"/>
      <c r="I17" s="21"/>
      <c r="J17" s="23"/>
      <c r="K17" s="22"/>
    </row>
    <row r="18" spans="8:11" ht="15" customHeight="1" x14ac:dyDescent="0.3">
      <c r="H18" s="21"/>
      <c r="I18" s="21"/>
      <c r="J18" s="23"/>
      <c r="K18" s="22"/>
    </row>
    <row r="19" spans="8:11" ht="15" customHeight="1" x14ac:dyDescent="0.3">
      <c r="H19" s="21"/>
      <c r="I19" s="21"/>
      <c r="J19" s="26"/>
      <c r="K19" s="22"/>
    </row>
    <row r="20" spans="8:11" ht="15" customHeight="1" x14ac:dyDescent="0.3">
      <c r="H20" s="21"/>
      <c r="I20" s="21"/>
      <c r="J20" s="21"/>
      <c r="K20" s="22"/>
    </row>
    <row r="45" spans="2:8" s="1" customFormat="1" x14ac:dyDescent="0.3">
      <c r="B45"/>
      <c r="C45"/>
      <c r="D45"/>
      <c r="E45"/>
      <c r="F45"/>
      <c r="G45"/>
    </row>
    <row r="46" spans="2:8" s="1" customFormat="1" x14ac:dyDescent="0.3">
      <c r="B46"/>
      <c r="C46"/>
      <c r="D46"/>
      <c r="E46"/>
      <c r="F46"/>
      <c r="G46"/>
      <c r="H46" s="28"/>
    </row>
    <row r="47" spans="2:8" s="1" customFormat="1" x14ac:dyDescent="0.3">
      <c r="B47"/>
      <c r="C47"/>
      <c r="D47"/>
      <c r="E47"/>
      <c r="F47"/>
      <c r="G47"/>
      <c r="H47" s="28"/>
    </row>
    <row r="48" spans="2:8" s="1" customFormat="1" x14ac:dyDescent="0.3">
      <c r="B48"/>
      <c r="C48"/>
      <c r="D48"/>
      <c r="E48"/>
      <c r="F48"/>
      <c r="G48"/>
      <c r="H48" s="28"/>
    </row>
    <row r="49" spans="2:8" s="1" customFormat="1" x14ac:dyDescent="0.3">
      <c r="B49"/>
      <c r="C49"/>
      <c r="D49"/>
      <c r="E49"/>
      <c r="F49"/>
      <c r="G49"/>
      <c r="H49" s="28"/>
    </row>
    <row r="50" spans="2:8" s="1" customFormat="1" x14ac:dyDescent="0.3">
      <c r="B50"/>
      <c r="C50"/>
      <c r="D50"/>
      <c r="E50"/>
      <c r="F50"/>
      <c r="G50"/>
    </row>
  </sheetData>
  <mergeCells count="5">
    <mergeCell ref="A1:F1"/>
    <mergeCell ref="B10:F10"/>
    <mergeCell ref="B11:F11"/>
    <mergeCell ref="B12:F12"/>
    <mergeCell ref="H14:K14"/>
  </mergeCells>
  <printOptions horizontalCentered="1"/>
  <pageMargins left="0.23622047244094491" right="0.23622047244094491" top="0.74803149606299213" bottom="0.74803149606299213" header="0.31496062992125984" footer="0.31496062992125984"/>
  <pageSetup paperSize="3" scale="97" orientation="landscape" r:id="rId1"/>
  <headerFooter>
    <oddHeader>&amp;C&amp;"-,Bold"&amp;12General Performance Ratings and  Corresponding Likelihood of Failure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23216-F2C9-4242-A006-25F22BC2905A}">
  <sheetPr>
    <tabColor theme="7" tint="-0.249977111117893"/>
    <pageSetUpPr fitToPage="1"/>
  </sheetPr>
  <dimension ref="A1:F50"/>
  <sheetViews>
    <sheetView zoomScale="80" zoomScaleNormal="80" workbookViewId="0">
      <pane ySplit="1" topLeftCell="A2" activePane="bottomLeft" state="frozen"/>
      <selection activeCell="D35" sqref="D35"/>
      <selection pane="bottomLeft" activeCell="D9" sqref="D9"/>
    </sheetView>
  </sheetViews>
  <sheetFormatPr defaultColWidth="9.109375" defaultRowHeight="14.4" x14ac:dyDescent="0.3"/>
  <cols>
    <col min="1" max="1" width="25.6640625" customWidth="1"/>
    <col min="2" max="2" width="80.6640625" customWidth="1"/>
    <col min="3" max="3" width="5.6640625" style="70" customWidth="1"/>
    <col min="4" max="4" width="80.6640625" customWidth="1"/>
    <col min="5" max="6" width="10.6640625" style="1" customWidth="1"/>
  </cols>
  <sheetData>
    <row r="1" spans="1:6" ht="81" customHeight="1" thickBot="1" x14ac:dyDescent="0.35">
      <c r="A1" s="55" t="s">
        <v>0</v>
      </c>
      <c r="B1" s="55" t="s">
        <v>48</v>
      </c>
      <c r="C1" s="56" t="s">
        <v>49</v>
      </c>
      <c r="D1" s="55" t="s">
        <v>141</v>
      </c>
    </row>
    <row r="2" spans="1:6" ht="138" customHeight="1" x14ac:dyDescent="0.3">
      <c r="A2" s="400" t="s">
        <v>142</v>
      </c>
      <c r="B2" s="403" t="s">
        <v>50</v>
      </c>
      <c r="C2" s="57" t="s">
        <v>36</v>
      </c>
      <c r="D2" s="58" t="s">
        <v>51</v>
      </c>
    </row>
    <row r="3" spans="1:6" ht="124.2" customHeight="1" x14ac:dyDescent="0.3">
      <c r="A3" s="401"/>
      <c r="B3" s="404"/>
      <c r="C3" s="290" t="s">
        <v>37</v>
      </c>
      <c r="D3" s="60" t="s">
        <v>143</v>
      </c>
    </row>
    <row r="4" spans="1:6" ht="82.2" customHeight="1" x14ac:dyDescent="0.3">
      <c r="A4" s="401"/>
      <c r="B4" s="405"/>
      <c r="C4" s="179" t="s">
        <v>41</v>
      </c>
      <c r="D4" s="62" t="s">
        <v>263</v>
      </c>
    </row>
    <row r="5" spans="1:6" ht="223.2" customHeight="1" thickBot="1" x14ac:dyDescent="0.35">
      <c r="A5" s="402"/>
      <c r="B5" s="61" t="s">
        <v>52</v>
      </c>
      <c r="C5" s="291" t="s">
        <v>271</v>
      </c>
      <c r="D5" s="292" t="s">
        <v>53</v>
      </c>
    </row>
    <row r="6" spans="1:6" ht="106.2" customHeight="1" x14ac:dyDescent="0.3">
      <c r="A6" s="400" t="s">
        <v>144</v>
      </c>
      <c r="B6" s="403" t="s">
        <v>145</v>
      </c>
      <c r="C6" s="57" t="s">
        <v>36</v>
      </c>
      <c r="D6" s="58" t="s">
        <v>146</v>
      </c>
    </row>
    <row r="7" spans="1:6" ht="76.95" customHeight="1" x14ac:dyDescent="0.3">
      <c r="A7" s="401"/>
      <c r="B7" s="404"/>
      <c r="C7" s="59" t="s">
        <v>37</v>
      </c>
      <c r="D7" s="60" t="s">
        <v>147</v>
      </c>
    </row>
    <row r="8" spans="1:6" ht="89.4" customHeight="1" x14ac:dyDescent="0.3">
      <c r="A8" s="401"/>
      <c r="B8" s="404"/>
      <c r="C8" s="179" t="s">
        <v>40</v>
      </c>
      <c r="D8" s="62" t="s">
        <v>272</v>
      </c>
    </row>
    <row r="9" spans="1:6" ht="79.2" customHeight="1" thickBot="1" x14ac:dyDescent="0.35">
      <c r="A9" s="401"/>
      <c r="B9" s="404"/>
      <c r="C9" s="179" t="s">
        <v>41</v>
      </c>
      <c r="D9" s="62" t="s">
        <v>273</v>
      </c>
    </row>
    <row r="10" spans="1:6" ht="232.2" customHeight="1" x14ac:dyDescent="0.3">
      <c r="A10" s="400" t="s">
        <v>54</v>
      </c>
      <c r="B10" s="403" t="s">
        <v>55</v>
      </c>
      <c r="C10" s="63" t="s">
        <v>36</v>
      </c>
      <c r="D10" s="58" t="s">
        <v>148</v>
      </c>
    </row>
    <row r="11" spans="1:6" ht="82.2" customHeight="1" x14ac:dyDescent="0.3">
      <c r="A11" s="401"/>
      <c r="B11" s="405"/>
      <c r="C11" s="179" t="s">
        <v>41</v>
      </c>
      <c r="D11" s="62" t="s">
        <v>263</v>
      </c>
    </row>
    <row r="12" spans="1:6" ht="225.6" customHeight="1" thickBot="1" x14ac:dyDescent="0.35">
      <c r="A12" s="402"/>
      <c r="B12" s="64" t="s">
        <v>56</v>
      </c>
      <c r="C12" s="65" t="s">
        <v>271</v>
      </c>
      <c r="D12" s="66" t="s">
        <v>57</v>
      </c>
    </row>
    <row r="13" spans="1:6" x14ac:dyDescent="0.3">
      <c r="A13" s="19"/>
      <c r="B13" s="19"/>
      <c r="C13" s="67"/>
      <c r="D13" s="19"/>
    </row>
    <row r="14" spans="1:6" ht="30" customHeight="1" x14ac:dyDescent="0.3">
      <c r="A14" s="68" t="s">
        <v>58</v>
      </c>
      <c r="B14" s="398" t="s">
        <v>59</v>
      </c>
      <c r="C14" s="398"/>
      <c r="D14" s="398"/>
      <c r="E14" s="265"/>
      <c r="F14" s="265"/>
    </row>
    <row r="15" spans="1:6" ht="69" customHeight="1" x14ac:dyDescent="0.3">
      <c r="A15" s="69" t="s">
        <v>44</v>
      </c>
      <c r="B15" s="398" t="s">
        <v>60</v>
      </c>
      <c r="C15" s="398"/>
      <c r="D15" s="398"/>
      <c r="E15" s="265"/>
      <c r="F15" s="265"/>
    </row>
    <row r="16" spans="1:6" ht="15" customHeight="1" x14ac:dyDescent="0.3">
      <c r="E16" s="21"/>
    </row>
    <row r="17" spans="5:5" ht="15" customHeight="1" x14ac:dyDescent="0.3">
      <c r="E17" s="23"/>
    </row>
    <row r="18" spans="5:5" ht="15" customHeight="1" x14ac:dyDescent="0.3">
      <c r="E18" s="23"/>
    </row>
    <row r="19" spans="5:5" ht="15" customHeight="1" x14ac:dyDescent="0.3">
      <c r="E19" s="26"/>
    </row>
    <row r="20" spans="5:5" ht="15" customHeight="1" x14ac:dyDescent="0.3">
      <c r="E20" s="21"/>
    </row>
    <row r="45" spans="1:4" s="1" customFormat="1" x14ac:dyDescent="0.3">
      <c r="A45"/>
      <c r="B45"/>
      <c r="C45" s="70"/>
      <c r="D45"/>
    </row>
    <row r="46" spans="1:4" s="1" customFormat="1" x14ac:dyDescent="0.3">
      <c r="A46"/>
      <c r="B46"/>
      <c r="C46" s="70"/>
      <c r="D46"/>
    </row>
    <row r="47" spans="1:4" s="1" customFormat="1" x14ac:dyDescent="0.3">
      <c r="A47"/>
      <c r="B47"/>
      <c r="C47" s="70"/>
      <c r="D47"/>
    </row>
    <row r="48" spans="1:4" s="1" customFormat="1" x14ac:dyDescent="0.3">
      <c r="A48"/>
      <c r="B48"/>
      <c r="C48" s="70"/>
      <c r="D48"/>
    </row>
    <row r="49" spans="1:4" s="1" customFormat="1" x14ac:dyDescent="0.3">
      <c r="A49"/>
      <c r="B49"/>
      <c r="C49" s="70"/>
      <c r="D49"/>
    </row>
    <row r="50" spans="1:4" s="1" customFormat="1" x14ac:dyDescent="0.3">
      <c r="A50"/>
      <c r="B50"/>
      <c r="C50" s="70"/>
      <c r="D50"/>
    </row>
  </sheetData>
  <mergeCells count="8">
    <mergeCell ref="B14:D14"/>
    <mergeCell ref="B15:D15"/>
    <mergeCell ref="A2:A5"/>
    <mergeCell ref="B2:B4"/>
    <mergeCell ref="A6:A9"/>
    <mergeCell ref="B6:B9"/>
    <mergeCell ref="A10:A12"/>
    <mergeCell ref="B10:B11"/>
  </mergeCells>
  <printOptions horizontalCentered="1"/>
  <pageMargins left="0.25" right="0.25" top="0.75" bottom="0.75" header="0.3" footer="0.3"/>
  <pageSetup paperSize="3" scale="69" orientation="portrait" r:id="rId1"/>
  <headerFooter>
    <oddHeader>&amp;C&amp;"-,Bold"&amp;12 Asset Levels of Service Targets and Performance Critera for Stormwater Infrastructure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22807-89DD-412D-B317-C75174E51653}">
  <sheetPr>
    <tabColor theme="9"/>
    <pageSetUpPr fitToPage="1"/>
  </sheetPr>
  <dimension ref="A1:O66"/>
  <sheetViews>
    <sheetView zoomScale="60" zoomScaleNormal="60" workbookViewId="0">
      <pane ySplit="2" topLeftCell="A3" activePane="bottomLeft" state="frozen"/>
      <selection activeCell="J244" sqref="J244"/>
      <selection pane="bottomLeft" activeCell="J244" sqref="J244"/>
    </sheetView>
  </sheetViews>
  <sheetFormatPr defaultColWidth="9.109375" defaultRowHeight="14.4" x14ac:dyDescent="0.3"/>
  <cols>
    <col min="1" max="1" width="20.6640625" style="138" customWidth="1"/>
    <col min="2" max="2" width="6.6640625" style="142" customWidth="1"/>
    <col min="3" max="3" width="45.6640625" style="141" customWidth="1"/>
    <col min="4" max="4" width="60" style="140" customWidth="1"/>
    <col min="5" max="5" width="12.77734375" style="140" customWidth="1"/>
    <col min="6" max="10" width="4.6640625" style="139" customWidth="1"/>
    <col min="11" max="11" width="5.6640625" style="139" customWidth="1"/>
    <col min="12" max="12" width="4.6640625" style="139" customWidth="1"/>
    <col min="13" max="16384" width="9.109375" style="138"/>
  </cols>
  <sheetData>
    <row r="1" spans="1:15" ht="60" customHeight="1" thickBot="1" x14ac:dyDescent="0.35">
      <c r="A1" s="371" t="s">
        <v>286</v>
      </c>
      <c r="B1" s="430" t="s">
        <v>49</v>
      </c>
      <c r="C1" s="371" t="s">
        <v>149</v>
      </c>
      <c r="D1" s="371" t="s">
        <v>179</v>
      </c>
      <c r="E1" s="371" t="s">
        <v>287</v>
      </c>
      <c r="F1" s="368" t="s">
        <v>180</v>
      </c>
      <c r="G1" s="369"/>
      <c r="H1" s="369"/>
      <c r="I1" s="369"/>
      <c r="J1" s="369"/>
      <c r="K1" s="369"/>
      <c r="L1" s="370"/>
    </row>
    <row r="2" spans="1:15" ht="65.099999999999994" customHeight="1" thickBot="1" x14ac:dyDescent="0.35">
      <c r="A2" s="376"/>
      <c r="B2" s="432"/>
      <c r="C2" s="376"/>
      <c r="D2" s="376"/>
      <c r="E2" s="376"/>
      <c r="F2" s="178" t="s">
        <v>61</v>
      </c>
      <c r="G2" s="177" t="s">
        <v>62</v>
      </c>
      <c r="H2" s="176" t="s">
        <v>63</v>
      </c>
      <c r="I2" s="175" t="s">
        <v>64</v>
      </c>
      <c r="J2" s="174" t="s">
        <v>65</v>
      </c>
      <c r="K2" s="208" t="s">
        <v>66</v>
      </c>
      <c r="L2" s="173" t="s">
        <v>67</v>
      </c>
    </row>
    <row r="3" spans="1:15" ht="38.4" customHeight="1" x14ac:dyDescent="0.3">
      <c r="A3" s="433" t="s">
        <v>142</v>
      </c>
      <c r="B3" s="430" t="s">
        <v>36</v>
      </c>
      <c r="C3" s="439" t="s">
        <v>245</v>
      </c>
      <c r="D3" s="172" t="s">
        <v>68</v>
      </c>
      <c r="E3" s="157"/>
      <c r="F3" s="171"/>
      <c r="G3" s="170"/>
      <c r="H3" s="170"/>
      <c r="I3" s="170"/>
      <c r="J3" s="170"/>
      <c r="K3" s="156"/>
      <c r="L3" s="353" t="str">
        <f>IF(K3&gt;0,"N/A",IF(SUM(F3:J3)=0,"",SUM(F3:J3)))</f>
        <v/>
      </c>
    </row>
    <row r="4" spans="1:15" ht="15" customHeight="1" x14ac:dyDescent="0.3">
      <c r="A4" s="434"/>
      <c r="B4" s="431"/>
      <c r="C4" s="438"/>
      <c r="D4" s="168" t="s">
        <v>69</v>
      </c>
      <c r="E4" s="157"/>
      <c r="F4" s="163"/>
      <c r="G4" s="162"/>
      <c r="H4" s="162"/>
      <c r="I4" s="162"/>
      <c r="J4" s="162"/>
      <c r="K4" s="156"/>
      <c r="L4" s="353" t="str">
        <f t="shared" ref="L4:L43" si="0">IF(K4&gt;0,"N/A",IF(SUM(F4:J4)=0,"",SUM(F4:J4)))</f>
        <v/>
      </c>
    </row>
    <row r="5" spans="1:15" ht="36" customHeight="1" x14ac:dyDescent="0.3">
      <c r="A5" s="434"/>
      <c r="B5" s="431"/>
      <c r="C5" s="438"/>
      <c r="D5" s="168" t="s">
        <v>70</v>
      </c>
      <c r="E5" s="157"/>
      <c r="F5" s="163"/>
      <c r="G5" s="162"/>
      <c r="H5" s="162"/>
      <c r="I5" s="162"/>
      <c r="J5" s="162"/>
      <c r="K5" s="156"/>
      <c r="L5" s="353" t="str">
        <f t="shared" si="0"/>
        <v/>
      </c>
    </row>
    <row r="6" spans="1:15" ht="22.8" customHeight="1" thickBot="1" x14ac:dyDescent="0.35">
      <c r="A6" s="434"/>
      <c r="B6" s="431"/>
      <c r="C6" s="438"/>
      <c r="D6" s="168" t="s">
        <v>71</v>
      </c>
      <c r="E6" s="157"/>
      <c r="F6" s="163"/>
      <c r="G6" s="162"/>
      <c r="H6" s="162"/>
      <c r="I6" s="162"/>
      <c r="J6" s="162"/>
      <c r="K6" s="156"/>
      <c r="L6" s="353" t="str">
        <f t="shared" si="0"/>
        <v/>
      </c>
    </row>
    <row r="7" spans="1:15" ht="15.6" customHeight="1" thickBot="1" x14ac:dyDescent="0.35">
      <c r="A7" s="434"/>
      <c r="B7" s="431"/>
      <c r="C7" s="425"/>
      <c r="D7" s="154" t="s">
        <v>72</v>
      </c>
      <c r="E7" s="135">
        <f>SUMIF(L3:L6,100,E3:E6)</f>
        <v>0</v>
      </c>
      <c r="F7" s="136" t="str">
        <f>IFERROR(IF($E7=0,(SUM(F3:F6)/COUNT($L3:$L6)),(SUMPRODUCT(F3:F6,$E3:$E6)/$E7)),"")</f>
        <v/>
      </c>
      <c r="G7" s="136" t="str">
        <f>IFERROR(IF($E7=0,(SUM(G3:G6)/COUNT($L3:$L6)),(SUMPRODUCT(G3:G6,$E3:$E6)/$E7)),"")</f>
        <v/>
      </c>
      <c r="H7" s="136" t="str">
        <f>IFERROR(IF($E7=0,(SUM(H3:H6)/COUNT($L3:$L6)),(SUMPRODUCT(H3:H6,$E3:$E6)/$E7)),"")</f>
        <v/>
      </c>
      <c r="I7" s="136" t="str">
        <f>IFERROR(IF($E7=0,(SUM(I3:I6)/COUNT($L3:$L6)),(SUMPRODUCT(I3:I6,$E3:$E6)/$E7)),"")</f>
        <v/>
      </c>
      <c r="J7" s="136" t="str">
        <f>IFERROR(IF($E7=0,(SUM(J3:J6)/COUNT($L3:$L6)),(SUMPRODUCT(J3:J6,$E3:$E6)/$E7)),"")</f>
        <v/>
      </c>
      <c r="K7" s="305" t="str">
        <f>IFERROR((COUNT(K3:K6)/(COUNTA(L3:L6)-COUNTBLANK(L3:L6))*100),"")</f>
        <v/>
      </c>
      <c r="L7" s="158">
        <f>SUM(F7:J7)</f>
        <v>0</v>
      </c>
    </row>
    <row r="8" spans="1:15" ht="15.6" customHeight="1" thickBot="1" x14ac:dyDescent="0.35">
      <c r="A8" s="434"/>
      <c r="B8" s="432"/>
      <c r="C8" s="426"/>
      <c r="D8" s="154" t="s">
        <v>332</v>
      </c>
      <c r="E8" s="137" t="str">
        <f>IFERROR(ROUND((F7/100*1+G7/100*2+H7/100*3+I7/100*4+J7/100*5),0),"")</f>
        <v/>
      </c>
      <c r="F8" s="427">
        <f>IF(E8=1,"Very Good",IF(E8=2,"Good",IF(E8=3,"Fair",IF(E8=4,"Poor",IF(E8=5,"Very Poor",0)))))</f>
        <v>0</v>
      </c>
      <c r="G8" s="428"/>
      <c r="H8" s="428"/>
      <c r="I8" s="428"/>
      <c r="J8" s="428"/>
      <c r="K8" s="428"/>
      <c r="L8" s="429"/>
    </row>
    <row r="9" spans="1:15" ht="63.45" customHeight="1" x14ac:dyDescent="0.3">
      <c r="A9" s="434"/>
      <c r="B9" s="430" t="s">
        <v>37</v>
      </c>
      <c r="C9" s="423" t="s">
        <v>73</v>
      </c>
      <c r="D9" s="283" t="s">
        <v>181</v>
      </c>
      <c r="E9" s="181"/>
      <c r="F9" s="165"/>
      <c r="G9" s="164"/>
      <c r="H9" s="164"/>
      <c r="I9" s="164"/>
      <c r="J9" s="164"/>
      <c r="K9" s="284"/>
      <c r="L9" s="209" t="str">
        <f t="shared" si="0"/>
        <v/>
      </c>
    </row>
    <row r="10" spans="1:15" ht="56.25" customHeight="1" x14ac:dyDescent="0.3">
      <c r="A10" s="434"/>
      <c r="B10" s="431"/>
      <c r="C10" s="437"/>
      <c r="D10" s="172" t="s">
        <v>152</v>
      </c>
      <c r="E10" s="183"/>
      <c r="F10" s="171"/>
      <c r="G10" s="285"/>
      <c r="H10" s="285"/>
      <c r="I10" s="285"/>
      <c r="J10" s="285"/>
      <c r="K10" s="156"/>
      <c r="L10" s="72" t="str">
        <f t="shared" si="0"/>
        <v/>
      </c>
    </row>
    <row r="11" spans="1:15" ht="92.25" customHeight="1" thickBot="1" x14ac:dyDescent="0.35">
      <c r="A11" s="434"/>
      <c r="B11" s="431"/>
      <c r="C11" s="323" t="s">
        <v>266</v>
      </c>
      <c r="D11" s="286" t="s">
        <v>267</v>
      </c>
      <c r="E11" s="157"/>
      <c r="F11" s="287"/>
      <c r="G11" s="218"/>
      <c r="H11" s="218"/>
      <c r="I11" s="218"/>
      <c r="J11" s="218"/>
      <c r="K11" s="156"/>
      <c r="L11" s="227" t="str">
        <f t="shared" si="0"/>
        <v/>
      </c>
    </row>
    <row r="12" spans="1:15" ht="15" customHeight="1" thickBot="1" x14ac:dyDescent="0.35">
      <c r="A12" s="434"/>
      <c r="B12" s="431"/>
      <c r="C12" s="425"/>
      <c r="D12" s="288" t="s">
        <v>74</v>
      </c>
      <c r="E12" s="135">
        <f>SUMIF(L9:L11,100,E9:E11)</f>
        <v>0</v>
      </c>
      <c r="F12" s="136" t="str">
        <f>IFERROR(IF($E12=0,(SUM(F9:F11)/COUNT($L9:$L11)),(SUMPRODUCT(F9:F11,$E9:$E11)/$E12)),"")</f>
        <v/>
      </c>
      <c r="G12" s="136" t="str">
        <f>IFERROR(IF($E12=0,(SUM(G9:G11)/COUNT($L9:$L11)),(SUMPRODUCT(G9:G11,$E9:$E11)/$E12)),"")</f>
        <v/>
      </c>
      <c r="H12" s="136" t="str">
        <f>IFERROR(IF($E12=0,(SUM(H9:H11)/COUNT($L9:$L11)),(SUMPRODUCT(H9:H11,$E9:$E11)/$E12)),"")</f>
        <v/>
      </c>
      <c r="I12" s="136" t="str">
        <f>IFERROR(IF($E12=0,(SUM(I9:I11)/COUNT($L9:$L11)),(SUMPRODUCT(I9:I11,$E9:$E11)/$E12)),"")</f>
        <v/>
      </c>
      <c r="J12" s="136" t="str">
        <f>IFERROR(IF($E12=0,(SUM(J9:J11)/COUNT($L9:$L11)),(SUMPRODUCT(J9:J11,$E9:$E11)/$E12)),"")</f>
        <v/>
      </c>
      <c r="K12" s="305" t="str">
        <f>IFERROR((COUNT(K9:K11)/(COUNTA(L9:L11)-COUNTBLANK(L9:L11))*100),"")</f>
        <v/>
      </c>
      <c r="L12" s="158">
        <f>SUM(F12:J12)</f>
        <v>0</v>
      </c>
      <c r="M12" s="139"/>
      <c r="N12" s="139"/>
      <c r="O12" s="139"/>
    </row>
    <row r="13" spans="1:15" ht="15" customHeight="1" thickBot="1" x14ac:dyDescent="0.35">
      <c r="A13" s="434"/>
      <c r="B13" s="432"/>
      <c r="C13" s="426"/>
      <c r="D13" s="288" t="s">
        <v>333</v>
      </c>
      <c r="E13" s="137" t="str">
        <f>IFERROR(ROUND((F12/100*1+G12/100*2+H12/100*3+I12/100*4+J12/100*5),0),"")</f>
        <v/>
      </c>
      <c r="F13" s="427">
        <f>IF(E13=1,"Very Good",IF(E13=2,"Good",IF(E13=3,"Fair",IF(E13=4,"Poor",IF(E13=5,"Very Poor",0)))))</f>
        <v>0</v>
      </c>
      <c r="G13" s="428"/>
      <c r="H13" s="428"/>
      <c r="I13" s="428"/>
      <c r="J13" s="428"/>
      <c r="K13" s="428"/>
      <c r="L13" s="429"/>
      <c r="M13" s="139"/>
      <c r="N13" s="139"/>
      <c r="O13" s="139"/>
    </row>
    <row r="14" spans="1:15" ht="78.599999999999994" customHeight="1" x14ac:dyDescent="0.3">
      <c r="A14" s="434"/>
      <c r="B14" s="430" t="s">
        <v>41</v>
      </c>
      <c r="C14" s="423" t="s">
        <v>260</v>
      </c>
      <c r="D14" s="231" t="s">
        <v>263</v>
      </c>
      <c r="E14" s="157"/>
      <c r="F14" s="289"/>
      <c r="G14" s="162"/>
      <c r="H14" s="162"/>
      <c r="I14" s="162"/>
      <c r="J14" s="162"/>
      <c r="K14" s="156"/>
      <c r="L14" s="72" t="str">
        <f>IF(K14&gt;0,"N/A",IF(SUM(F14:J14)=0,"",SUM(F14:J14)))</f>
        <v/>
      </c>
    </row>
    <row r="15" spans="1:15" ht="22.5" customHeight="1" thickBot="1" x14ac:dyDescent="0.35">
      <c r="A15" s="434"/>
      <c r="B15" s="431"/>
      <c r="C15" s="424"/>
      <c r="D15" s="303" t="s">
        <v>284</v>
      </c>
      <c r="E15" s="306"/>
      <c r="F15" s="307"/>
      <c r="G15" s="308"/>
      <c r="H15" s="308"/>
      <c r="I15" s="308"/>
      <c r="J15" s="308"/>
      <c r="K15" s="309"/>
      <c r="L15" s="72" t="str">
        <f>IF(K15&gt;0,"N/A",IF(SUM(F15:J15)=0,"",SUM(F15:J15)))</f>
        <v/>
      </c>
    </row>
    <row r="16" spans="1:15" ht="15.6" customHeight="1" thickBot="1" x14ac:dyDescent="0.35">
      <c r="A16" s="434"/>
      <c r="B16" s="431"/>
      <c r="C16" s="425"/>
      <c r="D16" s="154" t="s">
        <v>184</v>
      </c>
      <c r="E16" s="135">
        <f>SUMIF(L14:L15,100,E14:E15)</f>
        <v>0</v>
      </c>
      <c r="F16" s="136" t="str">
        <f>IFERROR(IF($E16=0,(SUM(F14:F15)/COUNTIF($L14:$L15,100)),(SUMPRODUCT(F14:F15,$E14:$E15)/$E16)),"")</f>
        <v/>
      </c>
      <c r="G16" s="136" t="str">
        <f>IFERROR(IF($E16=0,(SUM(G14:G15)/COUNTIF($L14:$L15,100)),(SUMPRODUCT(G14:G15,$E14:$E15)/$E16)),"")</f>
        <v/>
      </c>
      <c r="H16" s="136" t="str">
        <f>IFERROR(IF($E16=0,(SUM(H14:H15)/COUNTIF($L14:$L15,100)),(SUMPRODUCT(H14:H15,$E14:$E15)/$E16)),"")</f>
        <v/>
      </c>
      <c r="I16" s="136" t="str">
        <f>IFERROR(IF($E16=0,(SUM(I14:I15)/COUNTIF($L14:$L15,100)),(SUMPRODUCT(I14:I15,$E14:$E15)/$E16)),"")</f>
        <v/>
      </c>
      <c r="J16" s="136" t="str">
        <f t="shared" ref="J16" si="1">IFERROR(IF($E16=0,(SUM(J14:J15)/COUNTIF($L14:$L15,100)),(SUMPRODUCT(J14:J15,$E14:$E15)/$E16)),"")</f>
        <v/>
      </c>
      <c r="K16" s="305" t="str">
        <f>IFERROR((COUNT(K14:K15)/(COUNTA(L14:L15)-COUNTBLANK(L14:L15))*100),"")</f>
        <v/>
      </c>
      <c r="L16" s="158">
        <f>SUM(F16:J16)</f>
        <v>0</v>
      </c>
    </row>
    <row r="17" spans="1:15" ht="15.6" customHeight="1" thickBot="1" x14ac:dyDescent="0.35">
      <c r="A17" s="435"/>
      <c r="B17" s="432"/>
      <c r="C17" s="426"/>
      <c r="D17" s="154" t="s">
        <v>334</v>
      </c>
      <c r="E17" s="137" t="str">
        <f>IFERROR(ROUND((F16/100*1+G16/100*2+H16/100*3+I16/100*4+J16/100*5),0),"")</f>
        <v/>
      </c>
      <c r="F17" s="427">
        <f>IF(E17=1,"Very Good",IF(E17=2,"Good",IF(E17=3,"Fair",IF(E17=4,"Poor",IF(E17=5,"Very Poor",0)))))</f>
        <v>0</v>
      </c>
      <c r="G17" s="428"/>
      <c r="H17" s="428"/>
      <c r="I17" s="428"/>
      <c r="J17" s="428"/>
      <c r="K17" s="428"/>
      <c r="L17" s="429"/>
    </row>
    <row r="18" spans="1:15" ht="57" customHeight="1" x14ac:dyDescent="0.3">
      <c r="A18" s="433" t="s">
        <v>144</v>
      </c>
      <c r="B18" s="430" t="s">
        <v>36</v>
      </c>
      <c r="C18" s="436" t="s">
        <v>246</v>
      </c>
      <c r="D18" s="172" t="s">
        <v>154</v>
      </c>
      <c r="E18" s="157"/>
      <c r="F18" s="171"/>
      <c r="G18" s="170"/>
      <c r="H18" s="170"/>
      <c r="I18" s="170"/>
      <c r="J18" s="170"/>
      <c r="K18" s="156"/>
      <c r="L18" s="209" t="str">
        <f t="shared" si="0"/>
        <v/>
      </c>
    </row>
    <row r="19" spans="1:15" ht="20.25" customHeight="1" x14ac:dyDescent="0.3">
      <c r="A19" s="434"/>
      <c r="B19" s="431"/>
      <c r="C19" s="438"/>
      <c r="D19" s="168" t="s">
        <v>155</v>
      </c>
      <c r="E19" s="157"/>
      <c r="F19" s="163"/>
      <c r="G19" s="162"/>
      <c r="H19" s="162"/>
      <c r="I19" s="162"/>
      <c r="J19" s="162"/>
      <c r="K19" s="156"/>
      <c r="L19" s="72" t="str">
        <f t="shared" si="0"/>
        <v/>
      </c>
    </row>
    <row r="20" spans="1:15" ht="80.400000000000006" customHeight="1" thickBot="1" x14ac:dyDescent="0.35">
      <c r="A20" s="434"/>
      <c r="B20" s="431"/>
      <c r="C20" s="438"/>
      <c r="D20" s="168" t="s">
        <v>156</v>
      </c>
      <c r="E20" s="157"/>
      <c r="F20" s="163"/>
      <c r="G20" s="162"/>
      <c r="H20" s="162"/>
      <c r="I20" s="162"/>
      <c r="J20" s="162"/>
      <c r="K20" s="156"/>
      <c r="L20" s="210" t="str">
        <f t="shared" si="0"/>
        <v/>
      </c>
    </row>
    <row r="21" spans="1:15" ht="15.6" customHeight="1" thickBot="1" x14ac:dyDescent="0.35">
      <c r="A21" s="434"/>
      <c r="B21" s="431"/>
      <c r="C21" s="425"/>
      <c r="D21" s="154" t="s">
        <v>72</v>
      </c>
      <c r="E21" s="135">
        <f>SUMIF(L18:L20,100,E18:E20)</f>
        <v>0</v>
      </c>
      <c r="F21" s="136" t="str">
        <f>IFERROR(IF($E21=0,(SUM(F18:F20)/COUNT($L18:$L20)),(SUMPRODUCT(F18:F20,$E18:$E20)/$E21)),"")</f>
        <v/>
      </c>
      <c r="G21" s="136" t="str">
        <f>IFERROR(IF($E21=0,(SUM(G18:G20)/COUNT($L18:$L20)),(SUMPRODUCT(G18:G20,$E18:$E20)/$E21)),"")</f>
        <v/>
      </c>
      <c r="H21" s="136" t="str">
        <f>IFERROR(IF($E21=0,(SUM(H18:H20)/COUNT($L18:$L20)),(SUMPRODUCT(H18:H20,$E18:$E20)/$E21)),"")</f>
        <v/>
      </c>
      <c r="I21" s="136" t="str">
        <f>IFERROR(IF($E21=0,(SUM(I18:I20)/COUNT($L18:$L20)),(SUMPRODUCT(I18:I20,$E18:$E20)/$E21)),"")</f>
        <v/>
      </c>
      <c r="J21" s="136" t="str">
        <f>IFERROR(IF($E21=0,(SUM(J18:J20)/COUNT($L18:$L20)),(SUMPRODUCT(J18:J20,$E18:$E20)/$E21)),"")</f>
        <v/>
      </c>
      <c r="K21" s="305" t="str">
        <f>IFERROR((COUNT(K18:K20)/(COUNTA(L18:L20)-COUNTBLANK(L18:L20))*100),"")</f>
        <v/>
      </c>
      <c r="L21" s="158">
        <f>SUM(F21:J21)</f>
        <v>0</v>
      </c>
    </row>
    <row r="22" spans="1:15" ht="15.6" customHeight="1" thickBot="1" x14ac:dyDescent="0.35">
      <c r="A22" s="434"/>
      <c r="B22" s="432"/>
      <c r="C22" s="426"/>
      <c r="D22" s="154" t="s">
        <v>332</v>
      </c>
      <c r="E22" s="137" t="str">
        <f>IFERROR(ROUND((F21/100*1+G21/100*2+H21/100*3+I21/100*4+J21/100*5),0),"")</f>
        <v/>
      </c>
      <c r="F22" s="427">
        <f>IF(E22=1,"Very Good",IF(E22=2,"Good",IF(E22=3,"Fair",IF(E22=4,"Poor",IF(E22=5,"Very Poor",0)))))</f>
        <v>0</v>
      </c>
      <c r="G22" s="428"/>
      <c r="H22" s="428"/>
      <c r="I22" s="428"/>
      <c r="J22" s="428"/>
      <c r="K22" s="428"/>
      <c r="L22" s="429"/>
    </row>
    <row r="23" spans="1:15" ht="93.75" customHeight="1" x14ac:dyDescent="0.3">
      <c r="A23" s="434"/>
      <c r="B23" s="430" t="s">
        <v>37</v>
      </c>
      <c r="C23" s="423" t="s">
        <v>73</v>
      </c>
      <c r="D23" s="168" t="s">
        <v>182</v>
      </c>
      <c r="E23" s="157"/>
      <c r="F23" s="163"/>
      <c r="G23" s="162"/>
      <c r="H23" s="162"/>
      <c r="I23" s="162"/>
      <c r="J23" s="162"/>
      <c r="K23" s="156"/>
      <c r="L23" s="209" t="str">
        <f t="shared" si="0"/>
        <v/>
      </c>
    </row>
    <row r="24" spans="1:15" ht="22.5" customHeight="1" thickBot="1" x14ac:dyDescent="0.35">
      <c r="A24" s="434"/>
      <c r="B24" s="431"/>
      <c r="C24" s="424"/>
      <c r="D24" s="303" t="s">
        <v>284</v>
      </c>
      <c r="E24" s="306"/>
      <c r="F24" s="307"/>
      <c r="G24" s="308"/>
      <c r="H24" s="308"/>
      <c r="I24" s="308"/>
      <c r="J24" s="308"/>
      <c r="K24" s="309"/>
      <c r="L24" s="71" t="str">
        <f>IF(K24&gt;0,"N/A",IF(SUM(F24:J24)=0,"",SUM(F24:J24)))</f>
        <v/>
      </c>
    </row>
    <row r="25" spans="1:15" ht="15" customHeight="1" thickBot="1" x14ac:dyDescent="0.35">
      <c r="A25" s="434"/>
      <c r="B25" s="431"/>
      <c r="C25" s="425"/>
      <c r="D25" s="188" t="s">
        <v>74</v>
      </c>
      <c r="E25" s="135">
        <f>SUMIF(L23:L24,100,E23:E24)</f>
        <v>0</v>
      </c>
      <c r="F25" s="136" t="str">
        <f>IFERROR(IF($E25=0,(SUM(F23:F24)/COUNTIF($L23:$L24,100)),(SUMPRODUCT(F23:F24,$E23:$E24)/$E25)),"")</f>
        <v/>
      </c>
      <c r="G25" s="136" t="str">
        <f>IFERROR(IF($E25=0,(SUM(G23:G24)/COUNTIF($L23:$L24,100)),(SUMPRODUCT(G23:G24,$E23:$E24)/$E25)),"")</f>
        <v/>
      </c>
      <c r="H25" s="136" t="str">
        <f>IFERROR(IF($E25=0,(SUM(H23:H24)/COUNTIF($L23:$L24,100)),(SUMPRODUCT(H23:H24,$E23:$E24)/$E25)),"")</f>
        <v/>
      </c>
      <c r="I25" s="136" t="str">
        <f>IFERROR(IF($E25=0,(SUM(I23:I24)/COUNTIF($L23:$L24,100)),(SUMPRODUCT(I23:I24,$E23:$E24)/$E25)),"")</f>
        <v/>
      </c>
      <c r="J25" s="136" t="str">
        <f>IFERROR(IF($E25=0,(SUM(J23:J24)/COUNTIF($L23:$L24,100)),(SUMPRODUCT(J23:J24,$E23:$E24)/$E25)),"")</f>
        <v/>
      </c>
      <c r="K25" s="305" t="str">
        <f>IFERROR((COUNT(K23:K24)/(COUNTA(L23:L24)-COUNTBLANK(L23:L24))*100),"")</f>
        <v/>
      </c>
      <c r="L25" s="158">
        <f>SUM(F25:J25)</f>
        <v>0</v>
      </c>
      <c r="M25" s="139"/>
      <c r="N25" s="139"/>
      <c r="O25" s="139"/>
    </row>
    <row r="26" spans="1:15" ht="15" customHeight="1" thickBot="1" x14ac:dyDescent="0.35">
      <c r="A26" s="434"/>
      <c r="B26" s="432"/>
      <c r="C26" s="426"/>
      <c r="D26" s="188" t="s">
        <v>333</v>
      </c>
      <c r="E26" s="137" t="str">
        <f>IFERROR(ROUND((F25/100*1+G25/100*2+H25/100*3+I25/100*4+J25/100*5),0),"")</f>
        <v/>
      </c>
      <c r="F26" s="427">
        <f>IF(E26=1,"Very Good",IF(E26=2,"Good",IF(E26=3,"Fair",IF(E26=4,"Poor",IF(E26=5,"Very Poor",0)))))</f>
        <v>0</v>
      </c>
      <c r="G26" s="428"/>
      <c r="H26" s="428"/>
      <c r="I26" s="428"/>
      <c r="J26" s="428"/>
      <c r="K26" s="428"/>
      <c r="L26" s="429"/>
      <c r="M26" s="139"/>
      <c r="N26" s="139"/>
      <c r="O26" s="139"/>
    </row>
    <row r="27" spans="1:15" ht="46.2" customHeight="1" x14ac:dyDescent="0.3">
      <c r="A27" s="434"/>
      <c r="B27" s="430" t="s">
        <v>40</v>
      </c>
      <c r="C27" s="423" t="s">
        <v>268</v>
      </c>
      <c r="D27" s="211" t="s">
        <v>159</v>
      </c>
      <c r="E27" s="181"/>
      <c r="F27" s="212"/>
      <c r="G27" s="213"/>
      <c r="H27" s="213"/>
      <c r="I27" s="213"/>
      <c r="J27" s="213"/>
      <c r="K27" s="214"/>
      <c r="L27" s="215" t="str">
        <f t="shared" si="0"/>
        <v/>
      </c>
    </row>
    <row r="28" spans="1:15" ht="16.05" customHeight="1" x14ac:dyDescent="0.3">
      <c r="A28" s="434"/>
      <c r="B28" s="431"/>
      <c r="C28" s="436"/>
      <c r="D28" s="216" t="s">
        <v>160</v>
      </c>
      <c r="E28" s="157"/>
      <c r="F28" s="217"/>
      <c r="G28" s="218"/>
      <c r="H28" s="218"/>
      <c r="I28" s="218"/>
      <c r="J28" s="218"/>
      <c r="K28" s="219"/>
      <c r="L28" s="72" t="str">
        <f t="shared" si="0"/>
        <v/>
      </c>
    </row>
    <row r="29" spans="1:15" ht="16.05" customHeight="1" x14ac:dyDescent="0.3">
      <c r="A29" s="434"/>
      <c r="B29" s="431"/>
      <c r="C29" s="436"/>
      <c r="D29" s="220" t="s">
        <v>161</v>
      </c>
      <c r="E29" s="183"/>
      <c r="F29" s="221"/>
      <c r="G29" s="167"/>
      <c r="H29" s="167"/>
      <c r="I29" s="167"/>
      <c r="J29" s="167"/>
      <c r="K29" s="222"/>
      <c r="L29" s="72" t="str">
        <f t="shared" si="0"/>
        <v/>
      </c>
    </row>
    <row r="30" spans="1:15" ht="16.05" customHeight="1" thickBot="1" x14ac:dyDescent="0.35">
      <c r="A30" s="434"/>
      <c r="B30" s="431"/>
      <c r="C30" s="424"/>
      <c r="D30" s="223" t="s">
        <v>162</v>
      </c>
      <c r="E30" s="184"/>
      <c r="F30" s="224"/>
      <c r="G30" s="225"/>
      <c r="H30" s="225"/>
      <c r="I30" s="225"/>
      <c r="J30" s="225"/>
      <c r="K30" s="226"/>
      <c r="L30" s="227" t="str">
        <f t="shared" si="0"/>
        <v/>
      </c>
    </row>
    <row r="31" spans="1:15" ht="15" customHeight="1" thickBot="1" x14ac:dyDescent="0.35">
      <c r="A31" s="434"/>
      <c r="B31" s="431"/>
      <c r="C31" s="425"/>
      <c r="D31" s="194" t="s">
        <v>183</v>
      </c>
      <c r="E31" s="135">
        <f>SUMIF(L27:L30,100,E27:E30)</f>
        <v>0</v>
      </c>
      <c r="F31" s="136" t="str">
        <f>IFERROR(IF($E31=0,(SUM(F27:F30)/COUNT($L27:$L30)),(SUMPRODUCT(F27:F30,$E27:$E30)/$E31)),"")</f>
        <v/>
      </c>
      <c r="G31" s="136" t="str">
        <f>IFERROR(IF($E31=0,(SUM(G27:G30)/COUNT($L27:$L30)),(SUMPRODUCT(G27:G30,$E27:$E30)/$E31)),"")</f>
        <v/>
      </c>
      <c r="H31" s="136" t="str">
        <f>IFERROR(IF($E31=0,(SUM(H27:H30)/COUNT($L27:$L30)),(SUMPRODUCT(H27:H30,$E27:$E30)/$E31)),"")</f>
        <v/>
      </c>
      <c r="I31" s="136" t="str">
        <f>IFERROR(IF($E31=0,(SUM(I27:I30)/COUNT($L27:$L30)),(SUMPRODUCT(I27:I30,$E27:$E30)/$E31)),"")</f>
        <v/>
      </c>
      <c r="J31" s="136" t="str">
        <f>IFERROR(IF($E31=0,(SUM(J27:J30)/COUNT($L27:$L30)),(SUMPRODUCT(J27:J30,$E27:$E30)/$E31)),"")</f>
        <v/>
      </c>
      <c r="K31" s="305" t="str">
        <f>IFERROR((COUNT(K27:K30)/(COUNTA(L27:L30)-COUNTBLANK(L27:L30))*100),"")</f>
        <v/>
      </c>
      <c r="L31" s="158">
        <f>SUM(F31:J31)</f>
        <v>0</v>
      </c>
      <c r="M31" s="139"/>
      <c r="N31" s="139"/>
      <c r="O31" s="139"/>
    </row>
    <row r="32" spans="1:15" ht="15" customHeight="1" thickBot="1" x14ac:dyDescent="0.35">
      <c r="A32" s="434"/>
      <c r="B32" s="432"/>
      <c r="C32" s="426"/>
      <c r="D32" s="194" t="s">
        <v>335</v>
      </c>
      <c r="E32" s="137" t="str">
        <f>IFERROR(ROUND((F31/100*1+G31/100*2+H31/100*3+I31/100*4+J31/100*5),0),"")</f>
        <v/>
      </c>
      <c r="F32" s="427">
        <f>IF(E32=1,"Very Good",IF(E32=2,"Good",IF(E32=3,"Fair",IF(E32=4,"Poor",IF(E32=5,"Very Poor",0)))))</f>
        <v>0</v>
      </c>
      <c r="G32" s="428"/>
      <c r="H32" s="428"/>
      <c r="I32" s="428"/>
      <c r="J32" s="428"/>
      <c r="K32" s="428"/>
      <c r="L32" s="429"/>
      <c r="M32" s="139"/>
      <c r="N32" s="139"/>
      <c r="O32" s="139"/>
    </row>
    <row r="33" spans="1:15" ht="46.2" customHeight="1" x14ac:dyDescent="0.3">
      <c r="A33" s="434"/>
      <c r="B33" s="430" t="s">
        <v>41</v>
      </c>
      <c r="C33" s="423" t="s">
        <v>164</v>
      </c>
      <c r="D33" s="211" t="s">
        <v>165</v>
      </c>
      <c r="E33" s="181"/>
      <c r="F33" s="212"/>
      <c r="G33" s="213"/>
      <c r="H33" s="213"/>
      <c r="I33" s="213"/>
      <c r="J33" s="213"/>
      <c r="K33" s="214"/>
      <c r="L33" s="209" t="str">
        <f t="shared" si="0"/>
        <v/>
      </c>
    </row>
    <row r="34" spans="1:15" ht="30" customHeight="1" thickBot="1" x14ac:dyDescent="0.35">
      <c r="A34" s="434"/>
      <c r="B34" s="431"/>
      <c r="C34" s="424"/>
      <c r="D34" s="223" t="s">
        <v>166</v>
      </c>
      <c r="E34" s="184"/>
      <c r="F34" s="224"/>
      <c r="G34" s="225"/>
      <c r="H34" s="225"/>
      <c r="I34" s="225"/>
      <c r="J34" s="225"/>
      <c r="K34" s="226"/>
      <c r="L34" s="227" t="str">
        <f t="shared" si="0"/>
        <v/>
      </c>
    </row>
    <row r="35" spans="1:15" ht="15" customHeight="1" thickBot="1" x14ac:dyDescent="0.35">
      <c r="A35" s="434"/>
      <c r="B35" s="431"/>
      <c r="C35" s="425"/>
      <c r="D35" s="194" t="s">
        <v>184</v>
      </c>
      <c r="E35" s="228">
        <f>SUMIF(L33:L34,100,E33:E34)</f>
        <v>0</v>
      </c>
      <c r="F35" s="229" t="str">
        <f>IFERROR(IF($E35=0,(SUM(F33:F34)/COUNT($L33:$L34)),(SUMPRODUCT(F33:F34,$E33:$E34)/$E35)),"")</f>
        <v/>
      </c>
      <c r="G35" s="229" t="str">
        <f>IFERROR(IF($E35=0,(SUM(G33:G34)/COUNT($L33:$L34)),(SUMPRODUCT(G33:G34,$E33:$E34)/$E35)),"")</f>
        <v/>
      </c>
      <c r="H35" s="229" t="str">
        <f>IFERROR(IF($E35=0,(SUM(H33:H34)/COUNT($L33:$L34)),(SUMPRODUCT(H33:H34,$E33:$E34)/$E35)),"")</f>
        <v/>
      </c>
      <c r="I35" s="229" t="str">
        <f>IFERROR(IF($E35=0,(SUM(I33:I34)/COUNT($L33:$L34)),(SUMPRODUCT(I33:I34,$E33:$E34)/$E35)),"")</f>
        <v/>
      </c>
      <c r="J35" s="229" t="str">
        <f>IFERROR(IF($E35=0,(SUM(J33:J34)/COUNT($L33:$L34)),(SUMPRODUCT(J33:J34,$E33:$E34)/$E35)),"")</f>
        <v/>
      </c>
      <c r="K35" s="305" t="str">
        <f>IFERROR((COUNT(K33:K34)/(COUNTA(L33:L34)-COUNTBLANK(L33:L34))*100),"")</f>
        <v/>
      </c>
      <c r="L35" s="158">
        <f>SUM(F35:J35)</f>
        <v>0</v>
      </c>
      <c r="M35" s="139"/>
      <c r="N35" s="139"/>
      <c r="O35" s="139"/>
    </row>
    <row r="36" spans="1:15" ht="15" customHeight="1" thickBot="1" x14ac:dyDescent="0.35">
      <c r="A36" s="435"/>
      <c r="B36" s="432"/>
      <c r="C36" s="426"/>
      <c r="D36" s="194" t="s">
        <v>334</v>
      </c>
      <c r="E36" s="137" t="str">
        <f>IFERROR(ROUND((F35/100*1+G35/100*2+H35/100*3+I35/100*4+J35/100*5),0),"")</f>
        <v/>
      </c>
      <c r="F36" s="427">
        <f>IF(E36=1,"Very Good",IF(E36=2,"Good",IF(E36=3,"Fair",IF(E36=4,"Poor",IF(E36=5,"Very Poor",0)))))</f>
        <v>0</v>
      </c>
      <c r="G36" s="428"/>
      <c r="H36" s="428"/>
      <c r="I36" s="428"/>
      <c r="J36" s="428"/>
      <c r="K36" s="428"/>
      <c r="L36" s="429"/>
      <c r="M36" s="139"/>
      <c r="N36" s="139"/>
      <c r="O36" s="139"/>
    </row>
    <row r="37" spans="1:15" ht="44.25" customHeight="1" x14ac:dyDescent="0.3">
      <c r="A37" s="433" t="s">
        <v>75</v>
      </c>
      <c r="B37" s="430" t="s">
        <v>36</v>
      </c>
      <c r="C37" s="423" t="s">
        <v>247</v>
      </c>
      <c r="D37" s="166" t="s">
        <v>76</v>
      </c>
      <c r="E37" s="157"/>
      <c r="F37" s="165"/>
      <c r="G37" s="164"/>
      <c r="H37" s="164"/>
      <c r="I37" s="164"/>
      <c r="J37" s="164"/>
      <c r="K37" s="156"/>
      <c r="L37" s="209" t="str">
        <f t="shared" si="0"/>
        <v/>
      </c>
    </row>
    <row r="38" spans="1:15" ht="31.05" customHeight="1" x14ac:dyDescent="0.3">
      <c r="A38" s="434"/>
      <c r="B38" s="431"/>
      <c r="C38" s="436"/>
      <c r="D38" s="161" t="s">
        <v>170</v>
      </c>
      <c r="E38" s="157"/>
      <c r="F38" s="163"/>
      <c r="G38" s="162"/>
      <c r="H38" s="162"/>
      <c r="I38" s="162"/>
      <c r="J38" s="162"/>
      <c r="K38" s="156"/>
      <c r="L38" s="72" t="str">
        <f t="shared" si="0"/>
        <v/>
      </c>
    </row>
    <row r="39" spans="1:15" x14ac:dyDescent="0.3">
      <c r="A39" s="434"/>
      <c r="B39" s="431"/>
      <c r="C39" s="436"/>
      <c r="D39" s="161" t="s">
        <v>77</v>
      </c>
      <c r="E39" s="157"/>
      <c r="F39" s="163"/>
      <c r="G39" s="162"/>
      <c r="H39" s="162"/>
      <c r="I39" s="162"/>
      <c r="J39" s="162"/>
      <c r="K39" s="156"/>
      <c r="L39" s="72" t="str">
        <f t="shared" si="0"/>
        <v/>
      </c>
    </row>
    <row r="40" spans="1:15" ht="45.45" customHeight="1" thickBot="1" x14ac:dyDescent="0.35">
      <c r="A40" s="434"/>
      <c r="B40" s="431"/>
      <c r="C40" s="437"/>
      <c r="D40" s="161" t="s">
        <v>78</v>
      </c>
      <c r="E40" s="157"/>
      <c r="F40" s="160"/>
      <c r="G40" s="159"/>
      <c r="H40" s="159"/>
      <c r="I40" s="159"/>
      <c r="J40" s="159"/>
      <c r="K40" s="156"/>
      <c r="L40" s="210" t="str">
        <f t="shared" si="0"/>
        <v/>
      </c>
    </row>
    <row r="41" spans="1:15" ht="15" customHeight="1" thickBot="1" x14ac:dyDescent="0.35">
      <c r="A41" s="434"/>
      <c r="B41" s="431"/>
      <c r="C41" s="425"/>
      <c r="D41" s="154" t="s">
        <v>72</v>
      </c>
      <c r="E41" s="135">
        <f>SUMIF(L37:L40,100,E37:E40)</f>
        <v>0</v>
      </c>
      <c r="F41" s="136" t="str">
        <f>IFERROR(IF($E41=0,(SUM(F37:F40)/COUNT($L37:$L40)),(SUMPRODUCT(F37:F40,$E37:$E40)/$E41)),"")</f>
        <v/>
      </c>
      <c r="G41" s="136" t="str">
        <f>IFERROR(IF($E41=0,(SUM(G37:G40)/COUNT($L37:$L40)),(SUMPRODUCT(G37:G40,$E37:$E40)/$E41)),"")</f>
        <v/>
      </c>
      <c r="H41" s="136" t="str">
        <f>IFERROR(IF($E41=0,(SUM(H37:H40)/COUNT($L37:$L40)),(SUMPRODUCT(H37:H40,$E37:$E40)/$E41)),"")</f>
        <v/>
      </c>
      <c r="I41" s="136" t="str">
        <f>IFERROR(IF($E41=0,(SUM(I37:I40)/COUNT($L37:$L40)),(SUMPRODUCT(I37:I40,$E37:$E40)/$E41)),"")</f>
        <v/>
      </c>
      <c r="J41" s="136" t="str">
        <f>IFERROR(IF($E41=0,(SUM(J37:J40)/COUNT($L37:$L40)),(SUMPRODUCT(J37:J40,$E37:$E40)/$E41)),"")</f>
        <v/>
      </c>
      <c r="K41" s="305" t="str">
        <f>IFERROR((COUNT(K37:K40)/(COUNTA(L37:L40)-COUNTBLANK(L37:L40))*100),"")</f>
        <v/>
      </c>
      <c r="L41" s="158">
        <f>SUM(F41:J41)</f>
        <v>0</v>
      </c>
      <c r="M41" s="139"/>
      <c r="N41" s="139"/>
      <c r="O41" s="139"/>
    </row>
    <row r="42" spans="1:15" ht="15" customHeight="1" thickBot="1" x14ac:dyDescent="0.35">
      <c r="A42" s="434"/>
      <c r="B42" s="432"/>
      <c r="C42" s="426"/>
      <c r="D42" s="154" t="s">
        <v>332</v>
      </c>
      <c r="E42" s="137" t="str">
        <f>IFERROR(ROUND((F41/100*1+G41/100*2+H41/100*3+I41/100*4+J41/100*5),0),"")</f>
        <v/>
      </c>
      <c r="F42" s="427">
        <f>IF(E42=1,"Very Good",IF(E42=2,"Good",IF(E42=3,"Fair",IF(E42=4,"Poor",IF(E42=5,"Very Poor",0)))))</f>
        <v>0</v>
      </c>
      <c r="G42" s="428"/>
      <c r="H42" s="428"/>
      <c r="I42" s="428"/>
      <c r="J42" s="428"/>
      <c r="K42" s="428"/>
      <c r="L42" s="429"/>
      <c r="M42" s="139"/>
      <c r="N42" s="139"/>
      <c r="O42" s="139"/>
    </row>
    <row r="43" spans="1:15" ht="130.19999999999999" customHeight="1" x14ac:dyDescent="0.3">
      <c r="A43" s="434"/>
      <c r="B43" s="430" t="s">
        <v>37</v>
      </c>
      <c r="C43" s="423" t="s">
        <v>269</v>
      </c>
      <c r="D43" s="304" t="s">
        <v>270</v>
      </c>
      <c r="E43" s="181"/>
      <c r="F43" s="310"/>
      <c r="G43" s="213"/>
      <c r="H43" s="213"/>
      <c r="I43" s="213"/>
      <c r="J43" s="213"/>
      <c r="K43" s="284"/>
      <c r="L43" s="209" t="str">
        <f t="shared" si="0"/>
        <v/>
      </c>
    </row>
    <row r="44" spans="1:15" ht="22.5" customHeight="1" thickBot="1" x14ac:dyDescent="0.35">
      <c r="A44" s="434"/>
      <c r="B44" s="431"/>
      <c r="C44" s="424"/>
      <c r="D44" s="303" t="s">
        <v>284</v>
      </c>
      <c r="E44" s="306"/>
      <c r="F44" s="311"/>
      <c r="G44" s="312"/>
      <c r="H44" s="312"/>
      <c r="I44" s="312"/>
      <c r="J44" s="312"/>
      <c r="K44" s="309"/>
      <c r="L44" s="71" t="str">
        <f>IF(K44&gt;0,"N/A",IF(SUM(F44:J44)=0,"",SUM(F44:J44)))</f>
        <v/>
      </c>
    </row>
    <row r="45" spans="1:15" ht="15" customHeight="1" thickBot="1" x14ac:dyDescent="0.35">
      <c r="A45" s="434"/>
      <c r="B45" s="431"/>
      <c r="C45" s="425"/>
      <c r="D45" s="154" t="s">
        <v>133</v>
      </c>
      <c r="E45" s="135">
        <f>SUMIF(L43:L44,100,E43:E44)</f>
        <v>0</v>
      </c>
      <c r="F45" s="136" t="str">
        <f>IFERROR(IF($E45=0,(SUM(F43:F44)/COUNTIF($L43:$L44,100)),(SUMPRODUCT(F43:F44,$E43:$E44)/$E45)),"")</f>
        <v/>
      </c>
      <c r="G45" s="136" t="str">
        <f>IFERROR(IF($E45=0,(SUM(G43:G44)/COUNTIF($L43:$L44,100)),(SUMPRODUCT(G43:G44,$E43:$E44)/$E45)),"")</f>
        <v/>
      </c>
      <c r="H45" s="136" t="str">
        <f>IFERROR(IF($E45=0,(SUM(H43:H44)/COUNTIF($L43:$L44,100)),(SUMPRODUCT(H43:H44,$E43:$E44)/$E45)),"")</f>
        <v/>
      </c>
      <c r="I45" s="136" t="str">
        <f>IFERROR(IF($E45=0,(SUM(I43:I44)/COUNTIF($L43:$L44,100)),(SUMPRODUCT(I43:I44,$E43:$E44)/$E45)),"")</f>
        <v/>
      </c>
      <c r="J45" s="136" t="str">
        <f>IFERROR(IF($E45=0,(SUM(J43:J44)/COUNTIF($L43:$L44,100)),(SUMPRODUCT(J43:J44,$E43:$E44)/$E45)),"")</f>
        <v/>
      </c>
      <c r="K45" s="305" t="str">
        <f>IFERROR((COUNT(K43:K44)/(COUNTA(L43:L44)-COUNTBLANK(L43:L44))*100),"")</f>
        <v/>
      </c>
      <c r="L45" s="158">
        <f>SUM(F45:J45)</f>
        <v>0</v>
      </c>
      <c r="M45" s="139"/>
      <c r="N45" s="139"/>
      <c r="O45" s="139"/>
    </row>
    <row r="46" spans="1:15" ht="15" customHeight="1" thickBot="1" x14ac:dyDescent="0.35">
      <c r="A46" s="434"/>
      <c r="B46" s="432"/>
      <c r="C46" s="426"/>
      <c r="D46" s="154" t="s">
        <v>336</v>
      </c>
      <c r="E46" s="137" t="str">
        <f>IFERROR(ROUND((F45/100*1+G45/100*2+H45/100*3+I45/100*4+J45/100*5),0),"")</f>
        <v/>
      </c>
      <c r="F46" s="427">
        <f>IF(E46=1,"Very Good",IF(E46=2,"Good",IF(E46=3,"Fair",IF(E46=4,"Poor",IF(E46=5,"Very Poor",0)))))</f>
        <v>0</v>
      </c>
      <c r="G46" s="428"/>
      <c r="H46" s="428"/>
      <c r="I46" s="428"/>
      <c r="J46" s="428"/>
      <c r="K46" s="428"/>
      <c r="L46" s="429"/>
      <c r="M46" s="139"/>
      <c r="N46" s="139"/>
      <c r="O46" s="139"/>
    </row>
    <row r="47" spans="1:15" ht="78.599999999999994" customHeight="1" x14ac:dyDescent="0.3">
      <c r="A47" s="434"/>
      <c r="B47" s="430" t="s">
        <v>41</v>
      </c>
      <c r="C47" s="423" t="s">
        <v>260</v>
      </c>
      <c r="D47" s="231" t="s">
        <v>263</v>
      </c>
      <c r="E47" s="157"/>
      <c r="F47" s="289"/>
      <c r="G47" s="162"/>
      <c r="H47" s="162"/>
      <c r="I47" s="162"/>
      <c r="J47" s="162"/>
      <c r="K47" s="156"/>
      <c r="L47" s="72" t="str">
        <f>IF(K47&gt;0,"N/A",IF(SUM(F47:J47)=0,"",SUM(F47:J47)))</f>
        <v/>
      </c>
    </row>
    <row r="48" spans="1:15" ht="22.5" customHeight="1" thickBot="1" x14ac:dyDescent="0.35">
      <c r="A48" s="434"/>
      <c r="B48" s="431"/>
      <c r="C48" s="424"/>
      <c r="D48" s="303" t="s">
        <v>284</v>
      </c>
      <c r="E48" s="306"/>
      <c r="F48" s="311"/>
      <c r="G48" s="312"/>
      <c r="H48" s="312"/>
      <c r="I48" s="312"/>
      <c r="J48" s="312"/>
      <c r="K48" s="309"/>
      <c r="L48" s="71" t="str">
        <f>IF(K48&gt;0,"N/A",IF(SUM(F48:J48)=0,"",SUM(F48:J48)))</f>
        <v/>
      </c>
    </row>
    <row r="49" spans="1:14" ht="15.6" customHeight="1" thickBot="1" x14ac:dyDescent="0.35">
      <c r="A49" s="434"/>
      <c r="B49" s="431"/>
      <c r="C49" s="425"/>
      <c r="D49" s="154" t="s">
        <v>184</v>
      </c>
      <c r="E49" s="135">
        <f>SUMIF(L47:L48,100,E47:E48)</f>
        <v>0</v>
      </c>
      <c r="F49" s="136" t="str">
        <f>IFERROR(IF($E49=0,(SUM(F47:F48)/COUNTIF($L47:$L48,100)),(SUMPRODUCT(F47:F48,$E47:$E48)/$E49)),"")</f>
        <v/>
      </c>
      <c r="G49" s="136" t="str">
        <f>IFERROR(IF($E49=0,(SUM(G47:G48)/COUNTIF($L47:$L48,100)),(SUMPRODUCT(G47:G48,$E47:$E48)/$E49)),"")</f>
        <v/>
      </c>
      <c r="H49" s="136" t="str">
        <f>IFERROR(IF($E49=0,(SUM(H47:H48)/COUNTIF($L47:$L48,100)),(SUMPRODUCT(H47:H48,$E47:$E48)/$E49)),"")</f>
        <v/>
      </c>
      <c r="I49" s="136" t="str">
        <f>IFERROR(IF($E49=0,(SUM(I47:I48)/COUNTIF($L47:$L48,100)),(SUMPRODUCT(I47:I48,$E47:$E48)/$E49)),"")</f>
        <v/>
      </c>
      <c r="J49" s="136" t="str">
        <f>IFERROR(IF($E49=0,(SUM(J47:J48)/COUNTIF($L47:$L48,100)),(SUMPRODUCT(J47:J48,$E47:$E48)/$E49)),"")</f>
        <v/>
      </c>
      <c r="K49" s="305" t="str">
        <f>IFERROR((COUNT(K47:K48)/(COUNTA(L47:L48)-COUNTBLANK(L47:L48))*100),"")</f>
        <v/>
      </c>
      <c r="L49" s="158">
        <f>SUM(F49:J49)</f>
        <v>0</v>
      </c>
    </row>
    <row r="50" spans="1:14" ht="15.6" customHeight="1" thickBot="1" x14ac:dyDescent="0.35">
      <c r="A50" s="435"/>
      <c r="B50" s="432"/>
      <c r="C50" s="426"/>
      <c r="D50" s="154" t="s">
        <v>334</v>
      </c>
      <c r="E50" s="137" t="str">
        <f>IFERROR(ROUND((F49/100*1+G49/100*2+H49/100*3+I49/100*4+J49/100*5),0),"")</f>
        <v/>
      </c>
      <c r="F50" s="427">
        <f>IF(E50=1,"Very Good",IF(E50=2,"Good",IF(E50=3,"Fair",IF(E50=4,"Poor",IF(E50=5,"Very Poor",0)))))</f>
        <v>0</v>
      </c>
      <c r="G50" s="428"/>
      <c r="H50" s="428"/>
      <c r="I50" s="428"/>
      <c r="J50" s="428"/>
      <c r="K50" s="428"/>
      <c r="L50" s="429"/>
    </row>
    <row r="51" spans="1:14" ht="15.6" customHeight="1" thickBot="1" x14ac:dyDescent="0.35">
      <c r="A51" s="411" t="s">
        <v>173</v>
      </c>
      <c r="B51" s="412"/>
      <c r="C51" s="412"/>
      <c r="D51" s="413"/>
      <c r="E51" s="313" t="str">
        <f>IFERROR(ROUND(((F51/100*COUNT($L3:$L6,$L9:$L11,$L14:$L15,$L18:$L20,$L23:$L24,$L27:$L30,$L33:$L34,$L37:$L40,$L43:$L44,$L47:$L48))*1+(G51/100*COUNT($L3:$L6,$L9:$L11,$L14:$L15,$L18:$L20,$L23:$L24,$L27:$L30,$L33:$L34,$L37:$L40,$L43:$L44,$L47:$L48))*2+(H51/100*COUNT($L3:$L6,$L9:$L11,$L14:$L15,$L18:$L20,$L23:$L24,$L27:$L30,$L33:$L34,$L37:$L40,$L43:$L44,$L47:$L48))*3+(I51/100*COUNT($L3:$L6,$L9:$L11,$L14:$L15,$L18:$L20,$L23:$L24,$L27:$L30,$L33:$L34,$L37:$L40,$L43:$L44,$L47:$L48))*4+(J51/100*COUNT($L3:$L6,$L9:$L11,$L14:$L15,$L18:$L20,$L23:$L24,$L27:$L30,$L33:$L34,$L37:$L40,$L43:$L44,$L47:$L48))*5)/COUNT($L3:$L6,$L9:$L11,$L14:$L15,$L18:$L20,$L23:$L24,$L27:$L30,$L33:$L34,$L37:$L40,$L43:$L44,$L47:$L48),0),"")</f>
        <v/>
      </c>
      <c r="F51" s="136" t="str">
        <f>IFERROR(SUM(F3:F6,F9:F11,F14:F15,F18:F20,F23:F24,F27:F30,F33:F34,F37:F40,F43:F44,F47:F48)/COUNT($L3:$L6,$L9:$L11,$L14:$L15,$L18:$L20,$L23:$L24,$L27:$L30,$L33:$L34,$L37:$L40,$L43:$L44,$L47:$L48),"")</f>
        <v/>
      </c>
      <c r="G51" s="136" t="str">
        <f>IFERROR(SUM(G3:G6,G9:G11,G14:G15,G18:G20,G23:G24,G27:G30,G33:G34,G37:G40,G43:G44,G47:G48)/COUNT($L3:$L6,$L9:$L11,$L14:$L15,$L18:$L20,$L23:$L24,$L27:$L30,$L33:$L34,$L37:$L40,$L43:$L44,$L47:$L48),"")</f>
        <v/>
      </c>
      <c r="H51" s="136" t="str">
        <f t="shared" ref="H51:J51" si="2">IFERROR(SUM(H3:H6,H9:H11,H14:H15,H18:H20,H23:H24,H27:H30,H33:H34,H37:H40,H43:H44,H47:H48)/COUNT($L3:$L6,$L9:$L11,$L14:$L15,$L18:$L20,$L23:$L24,$L27:$L30,$L33:$L34,$L37:$L40,$L43:$L44,$L47:$L48),"")</f>
        <v/>
      </c>
      <c r="I51" s="136" t="str">
        <f t="shared" si="2"/>
        <v/>
      </c>
      <c r="J51" s="136" t="str">
        <f t="shared" si="2"/>
        <v/>
      </c>
      <c r="K51" s="314" t="str">
        <f>IFERROR((COUNT(K3:K6,K9:K11,K14:K15,K18:K20,K23:K24,K27:K30,K33:K34,K37:K40,K43:K44,K47:K48)/(COUNTA($L3:$L6,$L9:$L11,$L14:$L15,$L18:$L20,$L23:$L24,$L27:$L30,$L33:$L34,$L37:$L40,$L43:$L44,$L47:$L48)-COUNTBLANK($L3:$L6)-COUNTBLANK($L9:$L11)-COUNTBLANK($L14:$L15)-COUNTBLANK($L18:$L20)-COUNTBLANK($L23:$L24)-COUNTBLANK($L27:$L30)-COUNTBLANK($L33:$L34)-COUNTBLANK($L37:$L40)-COUNTBLANK($L43:$L44)-COUNTBLANK($L47:$L48))*100),"")</f>
        <v/>
      </c>
      <c r="L51" s="158">
        <f>SUM(F51:J51)</f>
        <v>0</v>
      </c>
    </row>
    <row r="52" spans="1:14" ht="15.6" customHeight="1" thickBot="1" x14ac:dyDescent="0.35">
      <c r="A52" s="414"/>
      <c r="B52" s="415"/>
      <c r="C52" s="415"/>
      <c r="D52" s="416"/>
      <c r="E52" s="417">
        <f>IF(E51=1,"Very Good",IF(E51=2,"Good",IF(E51=3,"Fair",IF(E51=4,"Poor",IF(E51=5,"Very Poor",0)))))</f>
        <v>0</v>
      </c>
      <c r="F52" s="418"/>
      <c r="G52" s="418"/>
      <c r="H52" s="418"/>
      <c r="I52" s="418"/>
      <c r="J52" s="418"/>
      <c r="K52" s="418"/>
      <c r="L52" s="419"/>
    </row>
    <row r="53" spans="1:14" x14ac:dyDescent="0.3">
      <c r="A53" s="118"/>
      <c r="B53" s="153"/>
    </row>
    <row r="54" spans="1:14" ht="33.75" customHeight="1" x14ac:dyDescent="0.3">
      <c r="A54" s="152" t="s">
        <v>79</v>
      </c>
      <c r="B54" s="420" t="s">
        <v>288</v>
      </c>
      <c r="C54" s="420"/>
      <c r="D54" s="420"/>
      <c r="E54" s="420"/>
      <c r="F54" s="420"/>
      <c r="G54" s="420"/>
      <c r="H54" s="420"/>
      <c r="I54" s="420"/>
      <c r="J54" s="420"/>
      <c r="K54" s="420"/>
      <c r="L54" s="420"/>
    </row>
    <row r="55" spans="1:14" ht="45.45" customHeight="1" x14ac:dyDescent="0.3">
      <c r="A55" s="151" t="s">
        <v>44</v>
      </c>
      <c r="B55" s="420" t="s">
        <v>80</v>
      </c>
      <c r="C55" s="420"/>
      <c r="D55" s="420"/>
      <c r="E55" s="420"/>
      <c r="F55" s="420"/>
      <c r="G55" s="420"/>
      <c r="H55" s="420"/>
      <c r="I55" s="420"/>
      <c r="J55" s="420"/>
      <c r="K55" s="420"/>
      <c r="L55" s="420"/>
      <c r="M55" s="139"/>
      <c r="N55" s="139"/>
    </row>
    <row r="56" spans="1:14" ht="14.4" customHeight="1" thickBot="1" x14ac:dyDescent="0.35">
      <c r="A56" s="151" t="s">
        <v>46</v>
      </c>
      <c r="B56" s="420" t="s">
        <v>289</v>
      </c>
      <c r="C56" s="420"/>
      <c r="D56" s="420"/>
      <c r="E56" s="420"/>
      <c r="F56" s="420"/>
      <c r="G56" s="420"/>
      <c r="H56" s="420"/>
      <c r="I56" s="420"/>
      <c r="J56" s="420"/>
      <c r="K56" s="420"/>
      <c r="L56" s="420"/>
      <c r="M56" s="139"/>
      <c r="N56" s="139"/>
    </row>
    <row r="57" spans="1:14" ht="30" customHeight="1" thickBot="1" x14ac:dyDescent="0.35">
      <c r="A57" s="151" t="s">
        <v>81</v>
      </c>
      <c r="B57" s="421" t="s">
        <v>290</v>
      </c>
      <c r="C57" s="422"/>
      <c r="D57" s="322"/>
      <c r="E57" s="322"/>
      <c r="F57" s="322"/>
      <c r="G57" s="322"/>
      <c r="H57" s="322"/>
      <c r="I57" s="322"/>
      <c r="J57" s="322"/>
      <c r="K57" s="322"/>
      <c r="L57" s="322"/>
      <c r="M57" s="139"/>
      <c r="N57" s="139"/>
    </row>
    <row r="58" spans="1:14" ht="15" thickBot="1" x14ac:dyDescent="0.35">
      <c r="A58" s="150"/>
      <c r="B58" s="406" t="s">
        <v>84</v>
      </c>
      <c r="C58" s="407"/>
      <c r="E58" s="131"/>
      <c r="M58" s="139"/>
      <c r="N58" s="139"/>
    </row>
    <row r="59" spans="1:14" x14ac:dyDescent="0.3">
      <c r="B59" s="149">
        <v>1</v>
      </c>
      <c r="C59" s="148" t="s">
        <v>85</v>
      </c>
      <c r="E59" s="131"/>
      <c r="M59" s="139"/>
      <c r="N59" s="139"/>
    </row>
    <row r="60" spans="1:14" x14ac:dyDescent="0.3">
      <c r="B60" s="147">
        <v>2</v>
      </c>
      <c r="C60" s="146" t="s">
        <v>86</v>
      </c>
      <c r="E60" s="131"/>
      <c r="M60" s="139"/>
      <c r="N60" s="139"/>
    </row>
    <row r="61" spans="1:14" x14ac:dyDescent="0.3">
      <c r="B61" s="147">
        <v>3</v>
      </c>
      <c r="C61" s="146" t="s">
        <v>87</v>
      </c>
      <c r="E61" s="131"/>
      <c r="M61" s="139"/>
      <c r="N61" s="139"/>
    </row>
    <row r="62" spans="1:14" x14ac:dyDescent="0.3">
      <c r="B62" s="147">
        <v>4</v>
      </c>
      <c r="C62" s="146" t="s">
        <v>88</v>
      </c>
      <c r="E62" s="131"/>
      <c r="M62" s="139"/>
      <c r="N62" s="139"/>
    </row>
    <row r="63" spans="1:14" ht="15" thickBot="1" x14ac:dyDescent="0.35">
      <c r="B63" s="145">
        <v>5</v>
      </c>
      <c r="C63" s="144" t="s">
        <v>89</v>
      </c>
      <c r="E63" s="131"/>
      <c r="M63" s="139"/>
      <c r="N63" s="139"/>
    </row>
    <row r="64" spans="1:14" x14ac:dyDescent="0.3">
      <c r="A64" s="249" t="s">
        <v>82</v>
      </c>
      <c r="B64" s="408" t="s">
        <v>291</v>
      </c>
      <c r="C64" s="408"/>
      <c r="D64" s="408"/>
      <c r="E64" s="408"/>
      <c r="F64" s="408"/>
      <c r="G64" s="408"/>
      <c r="H64" s="408"/>
      <c r="I64" s="408"/>
      <c r="J64" s="408"/>
      <c r="K64" s="408"/>
      <c r="L64" s="408"/>
      <c r="M64" s="139"/>
      <c r="N64" s="139"/>
    </row>
    <row r="65" spans="1:14" s="230" customFormat="1" ht="30" customHeight="1" x14ac:dyDescent="0.3">
      <c r="A65" s="143" t="s">
        <v>83</v>
      </c>
      <c r="B65" s="409" t="s">
        <v>129</v>
      </c>
      <c r="C65" s="409"/>
      <c r="D65" s="409"/>
      <c r="E65" s="409"/>
      <c r="F65" s="409"/>
      <c r="G65" s="409"/>
      <c r="H65" s="409"/>
      <c r="I65" s="409"/>
      <c r="J65" s="409"/>
      <c r="K65" s="409"/>
      <c r="L65" s="409"/>
      <c r="M65" s="195"/>
      <c r="N65" s="195"/>
    </row>
    <row r="66" spans="1:14" ht="14.4" customHeight="1" x14ac:dyDescent="0.3">
      <c r="A66" s="249" t="s">
        <v>199</v>
      </c>
      <c r="B66" s="410" t="s">
        <v>292</v>
      </c>
      <c r="C66" s="410"/>
      <c r="D66" s="410"/>
      <c r="E66" s="410"/>
      <c r="F66" s="410"/>
      <c r="G66" s="410"/>
      <c r="H66" s="410"/>
      <c r="I66" s="410"/>
      <c r="J66" s="410"/>
      <c r="K66" s="410"/>
      <c r="L66" s="410"/>
    </row>
  </sheetData>
  <sheetProtection sheet="1" formatCells="0" formatColumns="0" formatRows="0" insertColumns="0" insertRows="0" deleteColumns="0" deleteRows="0" autoFilter="0"/>
  <mergeCells count="59">
    <mergeCell ref="C9:C10"/>
    <mergeCell ref="C12:C13"/>
    <mergeCell ref="F13:L13"/>
    <mergeCell ref="B14:B17"/>
    <mergeCell ref="A1:A2"/>
    <mergeCell ref="B1:B2"/>
    <mergeCell ref="C1:C2"/>
    <mergeCell ref="D1:D2"/>
    <mergeCell ref="E1:E2"/>
    <mergeCell ref="F1:L1"/>
    <mergeCell ref="C14:C15"/>
    <mergeCell ref="C16:C17"/>
    <mergeCell ref="F17:L17"/>
    <mergeCell ref="A18:A36"/>
    <mergeCell ref="B18:B22"/>
    <mergeCell ref="C18:C20"/>
    <mergeCell ref="C21:C22"/>
    <mergeCell ref="F22:L22"/>
    <mergeCell ref="B23:B26"/>
    <mergeCell ref="C23:C24"/>
    <mergeCell ref="A3:A17"/>
    <mergeCell ref="B3:B8"/>
    <mergeCell ref="C3:C6"/>
    <mergeCell ref="C7:C8"/>
    <mergeCell ref="F8:L8"/>
    <mergeCell ref="B9:B13"/>
    <mergeCell ref="C25:C26"/>
    <mergeCell ref="F26:L26"/>
    <mergeCell ref="B27:B32"/>
    <mergeCell ref="C27:C30"/>
    <mergeCell ref="C31:C32"/>
    <mergeCell ref="F32:L32"/>
    <mergeCell ref="B33:B36"/>
    <mergeCell ref="C33:C34"/>
    <mergeCell ref="C35:C36"/>
    <mergeCell ref="F36:L36"/>
    <mergeCell ref="A37:A50"/>
    <mergeCell ref="B37:B42"/>
    <mergeCell ref="C37:C40"/>
    <mergeCell ref="C41:C42"/>
    <mergeCell ref="F42:L42"/>
    <mergeCell ref="B43:B46"/>
    <mergeCell ref="C43:C44"/>
    <mergeCell ref="C45:C46"/>
    <mergeCell ref="F46:L46"/>
    <mergeCell ref="B47:B50"/>
    <mergeCell ref="C47:C48"/>
    <mergeCell ref="C49:C50"/>
    <mergeCell ref="F50:L50"/>
    <mergeCell ref="B58:C58"/>
    <mergeCell ref="B64:L64"/>
    <mergeCell ref="B65:L65"/>
    <mergeCell ref="B66:L66"/>
    <mergeCell ref="A51:D52"/>
    <mergeCell ref="E52:L52"/>
    <mergeCell ref="B54:L54"/>
    <mergeCell ref="B55:L55"/>
    <mergeCell ref="B56:L56"/>
    <mergeCell ref="B57:C57"/>
  </mergeCells>
  <conditionalFormatting sqref="L3:L6 L9:L11 L14:L15 L18:L20 L23:L24 L27:L30 L33:L34 L37:L40 L43:L44 L47:L48">
    <cfRule type="containsBlanks" dxfId="18" priority="6">
      <formula>LEN(TRIM(L3))=0</formula>
    </cfRule>
    <cfRule type="expression" dxfId="17" priority="7">
      <formula>OR(AND(L3&gt;0,L3&lt;100),L3="N/A",L3&gt;100)</formula>
    </cfRule>
  </conditionalFormatting>
  <conditionalFormatting sqref="F8 F13 F17 F22 F26 F32 F36 F42 F46 F50 E52">
    <cfRule type="containsText" dxfId="16" priority="1" operator="containsText" text="Fair">
      <formula>NOT(ISERROR(SEARCH("Fair",E8)))</formula>
    </cfRule>
    <cfRule type="containsText" dxfId="15" priority="2" operator="containsText" text="Very Poor">
      <formula>NOT(ISERROR(SEARCH("Very Poor",E8)))</formula>
    </cfRule>
    <cfRule type="containsText" dxfId="14" priority="3" operator="containsText" text="Poor">
      <formula>NOT(ISERROR(SEARCH("Poor",E8)))</formula>
    </cfRule>
    <cfRule type="containsText" dxfId="13" priority="4" operator="containsText" text="Very Good">
      <formula>NOT(ISERROR(SEARCH("Very Good",E8)))</formula>
    </cfRule>
    <cfRule type="containsText" dxfId="12" priority="5" operator="containsText" text="Good">
      <formula>NOT(ISERROR(SEARCH("Good",E8)))</formula>
    </cfRule>
  </conditionalFormatting>
  <dataValidations count="1">
    <dataValidation type="list" allowBlank="1" showInputMessage="1" showErrorMessage="1" sqref="E3:E6 E9:E11 E37:E40 E23:E24 E18:E20 E14:E15 E27:E30 E33:E34 E43:E44 E47:E48" xr:uid="{F6089195-B67B-49FC-8275-C85F8B489485}">
      <formula1>"1,2,3,4,5"</formula1>
    </dataValidation>
  </dataValidations>
  <printOptions horizontalCentered="1"/>
  <pageMargins left="0.23622047244094491" right="0.23622047244094491" top="0.74803149606299213" bottom="0.74803149606299213" header="0.31496062992125984" footer="0.31496062992125984"/>
  <pageSetup paperSize="3" scale="67" orientation="portrait" horizontalDpi="4294967293" r:id="rId1"/>
  <headerFooter>
    <oddHeader>&amp;C&amp;"-,Bold"&amp;12Stormwater Asset Class Performance Evaluation Matrix</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32A4-84A6-44AE-90AB-C8EFF60D6360}">
  <sheetPr>
    <tabColor theme="9"/>
    <pageSetUpPr fitToPage="1"/>
  </sheetPr>
  <dimension ref="A1:S62"/>
  <sheetViews>
    <sheetView zoomScale="70" zoomScaleNormal="70" workbookViewId="0">
      <pane ySplit="3" topLeftCell="A4" activePane="bottomLeft" state="frozen"/>
      <selection activeCell="A2" sqref="A2:A3"/>
      <selection pane="bottomLeft" activeCell="A2" sqref="A2:A3"/>
    </sheetView>
  </sheetViews>
  <sheetFormatPr defaultColWidth="9.109375" defaultRowHeight="14.4" x14ac:dyDescent="0.3"/>
  <cols>
    <col min="1" max="1" width="20.6640625" style="138" customWidth="1"/>
    <col min="2" max="2" width="6.6640625" style="142" customWidth="1"/>
    <col min="3" max="3" width="45.6640625" style="141" customWidth="1"/>
    <col min="4" max="4" width="60" style="140" customWidth="1"/>
    <col min="5" max="5" width="12.77734375" style="140" customWidth="1"/>
    <col min="6" max="6" width="16.77734375" style="138" customWidth="1"/>
    <col min="7" max="7" width="4.77734375" style="138" customWidth="1"/>
    <col min="8" max="8" width="9.109375" style="138"/>
    <col min="9" max="9" width="12.77734375" style="140" customWidth="1"/>
    <col min="10" max="10" width="16.77734375" style="138" customWidth="1"/>
    <col min="11" max="11" width="4.77734375" style="138" customWidth="1"/>
    <col min="12" max="12" width="9.109375" style="138"/>
    <col min="13" max="13" width="12.77734375" style="140" customWidth="1"/>
    <col min="14" max="14" width="16.77734375" style="138" customWidth="1"/>
    <col min="15" max="15" width="4.77734375" style="138" customWidth="1"/>
    <col min="16" max="16" width="9.109375" style="138"/>
    <col min="17" max="17" width="12.77734375" style="140" customWidth="1"/>
    <col min="18" max="18" width="16.77734375" style="138" customWidth="1"/>
    <col min="19" max="19" width="4.77734375" style="138" customWidth="1"/>
    <col min="20" max="16384" width="9.109375" style="138"/>
  </cols>
  <sheetData>
    <row r="1" spans="1:19" ht="16.2" thickBot="1" x14ac:dyDescent="0.35">
      <c r="E1" s="454" t="s">
        <v>337</v>
      </c>
      <c r="F1" s="455"/>
      <c r="G1" s="456"/>
      <c r="I1" s="454" t="s">
        <v>337</v>
      </c>
      <c r="J1" s="455"/>
      <c r="K1" s="456"/>
      <c r="M1" s="454" t="s">
        <v>337</v>
      </c>
      <c r="N1" s="455"/>
      <c r="O1" s="456"/>
      <c r="Q1" s="454" t="s">
        <v>337</v>
      </c>
      <c r="R1" s="455"/>
      <c r="S1" s="456"/>
    </row>
    <row r="2" spans="1:19" ht="37.5" customHeight="1" x14ac:dyDescent="0.3">
      <c r="A2" s="371" t="s">
        <v>293</v>
      </c>
      <c r="B2" s="430" t="s">
        <v>49</v>
      </c>
      <c r="C2" s="371" t="s">
        <v>149</v>
      </c>
      <c r="D2" s="371" t="s">
        <v>150</v>
      </c>
      <c r="E2" s="371" t="s">
        <v>294</v>
      </c>
      <c r="F2" s="371" t="s">
        <v>295</v>
      </c>
      <c r="G2" s="452" t="s">
        <v>67</v>
      </c>
      <c r="H2" s="139"/>
      <c r="I2" s="371" t="s">
        <v>294</v>
      </c>
      <c r="J2" s="371" t="s">
        <v>295</v>
      </c>
      <c r="K2" s="452" t="s">
        <v>67</v>
      </c>
      <c r="M2" s="371" t="s">
        <v>294</v>
      </c>
      <c r="N2" s="371" t="s">
        <v>295</v>
      </c>
      <c r="O2" s="452" t="s">
        <v>67</v>
      </c>
      <c r="Q2" s="371" t="s">
        <v>294</v>
      </c>
      <c r="R2" s="371" t="s">
        <v>295</v>
      </c>
      <c r="S2" s="452" t="s">
        <v>67</v>
      </c>
    </row>
    <row r="3" spans="1:19" ht="69.75" customHeight="1" thickBot="1" x14ac:dyDescent="0.35">
      <c r="A3" s="376"/>
      <c r="B3" s="432"/>
      <c r="C3" s="376"/>
      <c r="D3" s="376"/>
      <c r="E3" s="376"/>
      <c r="F3" s="372"/>
      <c r="G3" s="453"/>
      <c r="H3" s="139"/>
      <c r="I3" s="376"/>
      <c r="J3" s="372"/>
      <c r="K3" s="453"/>
      <c r="M3" s="376"/>
      <c r="N3" s="372"/>
      <c r="O3" s="453"/>
      <c r="Q3" s="376"/>
      <c r="R3" s="372"/>
      <c r="S3" s="453"/>
    </row>
    <row r="4" spans="1:19" ht="35.4" customHeight="1" x14ac:dyDescent="0.3">
      <c r="A4" s="433" t="s">
        <v>142</v>
      </c>
      <c r="B4" s="430" t="s">
        <v>36</v>
      </c>
      <c r="C4" s="439" t="s">
        <v>245</v>
      </c>
      <c r="D4" s="172" t="s">
        <v>68</v>
      </c>
      <c r="E4" s="180"/>
      <c r="F4" s="181"/>
      <c r="G4" s="182" t="str">
        <f>IF(F4="Very Good",1,IF(F4="Good",2,IF(F4="Fair",3,IF(F4="Poor",4,IF(F4="Very Poor",5,"")))))</f>
        <v/>
      </c>
      <c r="I4" s="180"/>
      <c r="J4" s="181"/>
      <c r="K4" s="182" t="str">
        <f>IF(J4="Very Good",1,IF(J4="Good",2,IF(J4="Fair",3,IF(J4="Poor",4,IF(J4="Very Poor",5,"")))))</f>
        <v/>
      </c>
      <c r="M4" s="180"/>
      <c r="N4" s="181"/>
      <c r="O4" s="182" t="str">
        <f>IF(N4="Very Good",1,IF(N4="Good",2,IF(N4="Fair",3,IF(N4="Poor",4,IF(N4="Very Poor",5,"")))))</f>
        <v/>
      </c>
      <c r="Q4" s="180"/>
      <c r="R4" s="181"/>
      <c r="S4" s="182" t="str">
        <f>IF(R4="Very Good",1,IF(R4="Good",2,IF(R4="Fair",3,IF(R4="Poor",4,IF(R4="Very Poor",5,"")))))</f>
        <v/>
      </c>
    </row>
    <row r="5" spans="1:19" ht="24.6" customHeight="1" x14ac:dyDescent="0.3">
      <c r="A5" s="434"/>
      <c r="B5" s="431"/>
      <c r="C5" s="438"/>
      <c r="D5" s="168" t="s">
        <v>69</v>
      </c>
      <c r="E5" s="180"/>
      <c r="F5" s="183"/>
      <c r="G5" s="182" t="str">
        <f t="shared" ref="G5:G7" si="0">IF(F5="Very Good",1,IF(F5="Good",2,IF(F5="Fair",3,IF(F5="Poor",4,IF(F5="Very Poor",5,"")))))</f>
        <v/>
      </c>
      <c r="I5" s="180"/>
      <c r="J5" s="183"/>
      <c r="K5" s="182" t="str">
        <f t="shared" ref="K5:K7" si="1">IF(J5="Very Good",1,IF(J5="Good",2,IF(J5="Fair",3,IF(J5="Poor",4,IF(J5="Very Poor",5,"")))))</f>
        <v/>
      </c>
      <c r="M5" s="180"/>
      <c r="N5" s="183"/>
      <c r="O5" s="182" t="str">
        <f t="shared" ref="O5:O7" si="2">IF(N5="Very Good",1,IF(N5="Good",2,IF(N5="Fair",3,IF(N5="Poor",4,IF(N5="Very Poor",5,"")))))</f>
        <v/>
      </c>
      <c r="Q5" s="180"/>
      <c r="R5" s="183"/>
      <c r="S5" s="182" t="str">
        <f t="shared" ref="S5:S7" si="3">IF(R5="Very Good",1,IF(R5="Good",2,IF(R5="Fair",3,IF(R5="Poor",4,IF(R5="Very Poor",5,"")))))</f>
        <v/>
      </c>
    </row>
    <row r="6" spans="1:19" ht="30" customHeight="1" x14ac:dyDescent="0.3">
      <c r="A6" s="434"/>
      <c r="B6" s="431"/>
      <c r="C6" s="438"/>
      <c r="D6" s="168" t="s">
        <v>70</v>
      </c>
      <c r="E6" s="180"/>
      <c r="F6" s="183"/>
      <c r="G6" s="182" t="str">
        <f t="shared" si="0"/>
        <v/>
      </c>
      <c r="I6" s="180"/>
      <c r="J6" s="183"/>
      <c r="K6" s="182" t="str">
        <f t="shared" si="1"/>
        <v/>
      </c>
      <c r="M6" s="180"/>
      <c r="N6" s="183"/>
      <c r="O6" s="182" t="str">
        <f t="shared" si="2"/>
        <v/>
      </c>
      <c r="Q6" s="180"/>
      <c r="R6" s="183"/>
      <c r="S6" s="182" t="str">
        <f t="shared" si="3"/>
        <v/>
      </c>
    </row>
    <row r="7" spans="1:19" ht="28.2" customHeight="1" thickBot="1" x14ac:dyDescent="0.35">
      <c r="A7" s="434"/>
      <c r="B7" s="431"/>
      <c r="C7" s="438"/>
      <c r="D7" s="168" t="s">
        <v>71</v>
      </c>
      <c r="E7" s="180"/>
      <c r="F7" s="184"/>
      <c r="G7" s="182" t="str">
        <f t="shared" si="0"/>
        <v/>
      </c>
      <c r="I7" s="180"/>
      <c r="J7" s="184"/>
      <c r="K7" s="182" t="str">
        <f t="shared" si="1"/>
        <v/>
      </c>
      <c r="M7" s="180"/>
      <c r="N7" s="184"/>
      <c r="O7" s="182" t="str">
        <f t="shared" si="2"/>
        <v/>
      </c>
      <c r="Q7" s="180"/>
      <c r="R7" s="184"/>
      <c r="S7" s="182" t="str">
        <f t="shared" si="3"/>
        <v/>
      </c>
    </row>
    <row r="8" spans="1:19" ht="15.6" customHeight="1" thickBot="1" x14ac:dyDescent="0.35">
      <c r="A8" s="434"/>
      <c r="B8" s="432"/>
      <c r="C8" s="169"/>
      <c r="D8" s="154" t="s">
        <v>151</v>
      </c>
      <c r="E8" s="185">
        <f>SUMIF(G4:G7,"&gt;0",E4:E7)</f>
        <v>0</v>
      </c>
      <c r="F8" s="137" t="str">
        <f>IF(G8=1,"Very Good",IF(G8=2,"Good",IF(G8=3,"Fair",IF(G8=4,"Poor",IF(G8=5,"Very Poor","")))))</f>
        <v/>
      </c>
      <c r="G8" s="158" t="str">
        <f>IFERROR(ROUND(IFERROR(IF(E8=0,(AVERAGEIF(G4:G7,"&gt;0")),(SUMPRODUCT(G4:G7,E4:E7)/E8)),""),0),"")</f>
        <v/>
      </c>
      <c r="I8" s="185">
        <f>SUMIF(K4:K7,"&gt;0",I4:I7)</f>
        <v>0</v>
      </c>
      <c r="J8" s="137" t="str">
        <f>IF(K8=1,"Very Good",IF(K8=2,"Good",IF(K8=3,"Fair",IF(K8=4,"Poor",IF(K8=5,"Very Poor","")))))</f>
        <v/>
      </c>
      <c r="K8" s="158" t="str">
        <f>IFERROR(ROUND(IFERROR(IF(I8=0,(AVERAGEIF(K4:K7,"&gt;0")),(SUMPRODUCT(K4:K7,I4:I7)/I8)),""),0),"")</f>
        <v/>
      </c>
      <c r="M8" s="185">
        <f>SUMIF(O4:O7,"&gt;0",M4:M7)</f>
        <v>0</v>
      </c>
      <c r="N8" s="137" t="str">
        <f>IF(O8=1,"Very Good",IF(O8=2,"Good",IF(O8=3,"Fair",IF(O8=4,"Poor",IF(O8=5,"Very Poor","")))))</f>
        <v/>
      </c>
      <c r="O8" s="158" t="str">
        <f>IFERROR(ROUND(IFERROR(IF(M8=0,(AVERAGEIF(O4:O7,"&gt;0")),(SUMPRODUCT(O4:O7,M4:M7)/M8)),""),0),"")</f>
        <v/>
      </c>
      <c r="Q8" s="185">
        <f>SUMIF(S4:S7,"&gt;0",Q4:Q7)</f>
        <v>0</v>
      </c>
      <c r="R8" s="137" t="str">
        <f>IF(S8=1,"Very Good",IF(S8=2,"Good",IF(S8=3,"Fair",IF(S8=4,"Poor",IF(S8=5,"Very Poor","")))))</f>
        <v/>
      </c>
      <c r="S8" s="158" t="str">
        <f>IFERROR(ROUND(IFERROR(IF(Q8=0,(AVERAGEIF(S4:S7,"&gt;0")),(SUMPRODUCT(S4:S7,Q4:Q7)/Q8)),""),0),"")</f>
        <v/>
      </c>
    </row>
    <row r="9" spans="1:19" ht="63.45" customHeight="1" x14ac:dyDescent="0.3">
      <c r="A9" s="434"/>
      <c r="B9" s="430" t="s">
        <v>37</v>
      </c>
      <c r="C9" s="423" t="s">
        <v>73</v>
      </c>
      <c r="D9" s="168" t="s">
        <v>261</v>
      </c>
      <c r="E9" s="180"/>
      <c r="F9" s="183"/>
      <c r="G9" s="182" t="str">
        <f t="shared" ref="G9:G11" si="4">IF(F9="Very Good",1,IF(F9="Good",2,IF(F9="Fair",3,IF(F9="Poor",4,IF(F9="Very Poor",5,"")))))</f>
        <v/>
      </c>
      <c r="I9" s="180"/>
      <c r="J9" s="183"/>
      <c r="K9" s="182" t="str">
        <f t="shared" ref="K9:K11" si="5">IF(J9="Very Good",1,IF(J9="Good",2,IF(J9="Fair",3,IF(J9="Poor",4,IF(J9="Very Poor",5,"")))))</f>
        <v/>
      </c>
      <c r="M9" s="180"/>
      <c r="N9" s="183"/>
      <c r="O9" s="182" t="str">
        <f t="shared" ref="O9:O11" si="6">IF(N9="Very Good",1,IF(N9="Good",2,IF(N9="Fair",3,IF(N9="Poor",4,IF(N9="Very Poor",5,"")))))</f>
        <v/>
      </c>
      <c r="Q9" s="180"/>
      <c r="R9" s="183"/>
      <c r="S9" s="182" t="str">
        <f t="shared" ref="S9:S11" si="7">IF(R9="Very Good",1,IF(R9="Good",2,IF(R9="Fair",3,IF(R9="Poor",4,IF(R9="Very Poor",5,"")))))</f>
        <v/>
      </c>
    </row>
    <row r="10" spans="1:19" ht="63.45" customHeight="1" x14ac:dyDescent="0.3">
      <c r="A10" s="434"/>
      <c r="B10" s="431"/>
      <c r="C10" s="436"/>
      <c r="D10" s="168" t="s">
        <v>262</v>
      </c>
      <c r="E10" s="180"/>
      <c r="F10" s="183"/>
      <c r="G10" s="182" t="str">
        <f t="shared" si="4"/>
        <v/>
      </c>
      <c r="I10" s="180"/>
      <c r="J10" s="183"/>
      <c r="K10" s="182" t="str">
        <f t="shared" si="5"/>
        <v/>
      </c>
      <c r="M10" s="180"/>
      <c r="N10" s="183"/>
      <c r="O10" s="182" t="str">
        <f t="shared" si="6"/>
        <v/>
      </c>
      <c r="Q10" s="180"/>
      <c r="R10" s="183"/>
      <c r="S10" s="182" t="str">
        <f t="shared" si="7"/>
        <v/>
      </c>
    </row>
    <row r="11" spans="1:19" ht="56.25" customHeight="1" thickBot="1" x14ac:dyDescent="0.35">
      <c r="A11" s="434"/>
      <c r="B11" s="431"/>
      <c r="C11" s="424"/>
      <c r="D11" s="186" t="s">
        <v>152</v>
      </c>
      <c r="E11" s="180"/>
      <c r="F11" s="183"/>
      <c r="G11" s="182" t="str">
        <f t="shared" si="4"/>
        <v/>
      </c>
      <c r="I11" s="180"/>
      <c r="J11" s="183"/>
      <c r="K11" s="182" t="str">
        <f t="shared" si="5"/>
        <v/>
      </c>
      <c r="M11" s="180"/>
      <c r="N11" s="183"/>
      <c r="O11" s="182" t="str">
        <f t="shared" si="6"/>
        <v/>
      </c>
      <c r="Q11" s="180"/>
      <c r="R11" s="183"/>
      <c r="S11" s="182" t="str">
        <f t="shared" si="7"/>
        <v/>
      </c>
    </row>
    <row r="12" spans="1:19" ht="15" customHeight="1" thickBot="1" x14ac:dyDescent="0.35">
      <c r="A12" s="434"/>
      <c r="B12" s="432"/>
      <c r="C12" s="155"/>
      <c r="D12" s="154" t="s">
        <v>153</v>
      </c>
      <c r="E12" s="185">
        <f>SUMIF(G9:G11,"&gt;0",E9:E11)</f>
        <v>0</v>
      </c>
      <c r="F12" s="137" t="str">
        <f>IF(G12=1,"Very Good",IF(G12=2,"Good",IF(G12=3,"Fair",IF(G12=4,"Poor",IF(G12=5,"Very Poor","")))))</f>
        <v/>
      </c>
      <c r="G12" s="158" t="str">
        <f>IFERROR(ROUND(IFERROR(IF(E12=0,(AVERAGEIF(G9:G11,"&gt;0")),(SUMPRODUCT(G9:G11,E9:E11)/E12)),""),0),"")</f>
        <v/>
      </c>
      <c r="I12" s="185">
        <f>SUMIF(K9:K11,"&gt;0",I9:I11)</f>
        <v>0</v>
      </c>
      <c r="J12" s="137" t="str">
        <f>IF(K12=1,"Very Good",IF(K12=2,"Good",IF(K12=3,"Fair",IF(K12=4,"Poor",IF(K12=5,"Very Poor","")))))</f>
        <v/>
      </c>
      <c r="K12" s="158" t="str">
        <f>IFERROR(ROUND(IFERROR(IF(I12=0,(AVERAGEIF(K9:K11,"&gt;0")),(SUMPRODUCT(K9:K11,I9:I11)/I12)),""),0),"")</f>
        <v/>
      </c>
      <c r="M12" s="185">
        <f>SUMIF(O9:O11,"&gt;0",M9:M11)</f>
        <v>0</v>
      </c>
      <c r="N12" s="137" t="str">
        <f>IF(O12=1,"Very Good",IF(O12=2,"Good",IF(O12=3,"Fair",IF(O12=4,"Poor",IF(O12=5,"Very Poor","")))))</f>
        <v/>
      </c>
      <c r="O12" s="158" t="str">
        <f>IFERROR(ROUND(IFERROR(IF(M12=0,(AVERAGEIF(O9:O11,"&gt;0")),(SUMPRODUCT(O9:O11,M9:M11)/M12)),""),0),"")</f>
        <v/>
      </c>
      <c r="Q12" s="185">
        <f>SUMIF(S9:S11,"&gt;0",Q9:Q11)</f>
        <v>0</v>
      </c>
      <c r="R12" s="137" t="str">
        <f>IF(S12=1,"Very Good",IF(S12=2,"Good",IF(S12=3,"Fair",IF(S12=4,"Poor",IF(S12=5,"Very Poor","")))))</f>
        <v/>
      </c>
      <c r="S12" s="158" t="str">
        <f>IFERROR(ROUND(IFERROR(IF(Q12=0,(AVERAGEIF(S9:S11,"&gt;0")),(SUMPRODUCT(S9:S11,Q9:Q11)/Q12)),""),0),"")</f>
        <v/>
      </c>
    </row>
    <row r="13" spans="1:19" ht="58.2" customHeight="1" x14ac:dyDescent="0.3">
      <c r="A13" s="434"/>
      <c r="B13" s="430" t="s">
        <v>41</v>
      </c>
      <c r="C13" s="423" t="s">
        <v>260</v>
      </c>
      <c r="D13" s="231" t="s">
        <v>263</v>
      </c>
      <c r="E13" s="180"/>
      <c r="F13" s="157"/>
      <c r="G13" s="182" t="str">
        <f>IF(F13="Very Good",1,IF(F13="Good",2,IF(F13="Fair",3,IF(F13="Poor",4,IF(F13="Very Poor",5,"")))))</f>
        <v/>
      </c>
      <c r="I13" s="180"/>
      <c r="J13" s="157"/>
      <c r="K13" s="182" t="str">
        <f>IF(J13="Very Good",1,IF(J13="Good",2,IF(J13="Fair",3,IF(J13="Poor",4,IF(J13="Very Poor",5,"")))))</f>
        <v/>
      </c>
      <c r="M13" s="180"/>
      <c r="N13" s="157"/>
      <c r="O13" s="182" t="str">
        <f>IF(N13="Very Good",1,IF(N13="Good",2,IF(N13="Fair",3,IF(N13="Poor",4,IF(N13="Very Poor",5,"")))))</f>
        <v/>
      </c>
      <c r="Q13" s="180"/>
      <c r="R13" s="157"/>
      <c r="S13" s="182" t="str">
        <f>IF(R13="Very Good",1,IF(R13="Good",2,IF(R13="Fair",3,IF(R13="Poor",4,IF(R13="Very Poor",5,"")))))</f>
        <v/>
      </c>
    </row>
    <row r="14" spans="1:19" ht="21.9" customHeight="1" thickBot="1" x14ac:dyDescent="0.35">
      <c r="A14" s="434"/>
      <c r="B14" s="431"/>
      <c r="C14" s="424"/>
      <c r="D14" s="303" t="s">
        <v>284</v>
      </c>
      <c r="E14" s="180"/>
      <c r="F14" s="157"/>
      <c r="G14" s="182" t="str">
        <f>IF(F14="Very Good",1,IF(F14="Good",2,IF(F14="Fair",3,IF(F14="Poor",4,IF(F14="Very Poor",5,"")))))</f>
        <v/>
      </c>
      <c r="I14" s="180"/>
      <c r="J14" s="157"/>
      <c r="K14" s="182" t="str">
        <f>IF(J14="Very Good",1,IF(J14="Good",2,IF(J14="Fair",3,IF(J14="Poor",4,IF(J14="Very Poor",5,"")))))</f>
        <v/>
      </c>
      <c r="M14" s="180"/>
      <c r="N14" s="157"/>
      <c r="O14" s="182" t="str">
        <f>IF(N14="Very Good",1,IF(N14="Good",2,IF(N14="Fair",3,IF(N14="Poor",4,IF(N14="Very Poor",5,"")))))</f>
        <v/>
      </c>
      <c r="Q14" s="180"/>
      <c r="R14" s="157"/>
      <c r="S14" s="182" t="str">
        <f>IF(R14="Very Good",1,IF(R14="Good",2,IF(R14="Fair",3,IF(R14="Poor",4,IF(R14="Very Poor",5,"")))))</f>
        <v/>
      </c>
    </row>
    <row r="15" spans="1:19" ht="15.6" customHeight="1" thickBot="1" x14ac:dyDescent="0.35">
      <c r="A15" s="435"/>
      <c r="B15" s="432"/>
      <c r="C15" s="169"/>
      <c r="D15" s="154" t="s">
        <v>167</v>
      </c>
      <c r="E15" s="185">
        <f>SUMIF(G13:G14,"&gt;0",E13:E14)</f>
        <v>0</v>
      </c>
      <c r="F15" s="137" t="str">
        <f>IF(G15=1,"Very Good",IF(G15=2,"Good",IF(G15=3,"Fair",IF(G15=4,"Poor",IF(G15=5,"Very Poor","")))))</f>
        <v/>
      </c>
      <c r="G15" s="158" t="str">
        <f>IFERROR(ROUND(IFERROR(IF(E15=0,(AVERAGEIF(G13:G14,"&gt;0")),(SUMPRODUCT(G13:G14,E13:E14)/E15)),""),0),"")</f>
        <v/>
      </c>
      <c r="I15" s="185">
        <f>SUMIF(K13:K14,"&gt;0",I13:I14)</f>
        <v>0</v>
      </c>
      <c r="J15" s="137" t="str">
        <f>IF(K15=1,"Very Good",IF(K15=2,"Good",IF(K15=3,"Fair",IF(K15=4,"Poor",IF(K15=5,"Very Poor","")))))</f>
        <v/>
      </c>
      <c r="K15" s="158" t="str">
        <f>IFERROR(ROUND(IFERROR(IF(I15=0,(AVERAGEIF(K13:K14,"&gt;0")),(SUMPRODUCT(K13:K14,I13:I14)/I15)),""),0),"")</f>
        <v/>
      </c>
      <c r="M15" s="185">
        <f>SUMIF(O13:O14,"&gt;0",M13:M14)</f>
        <v>0</v>
      </c>
      <c r="N15" s="137" t="str">
        <f>IF(O15=1,"Very Good",IF(O15=2,"Good",IF(O15=3,"Fair",IF(O15=4,"Poor",IF(O15=5,"Very Poor","")))))</f>
        <v/>
      </c>
      <c r="O15" s="158" t="str">
        <f>IFERROR(ROUND(IFERROR(IF(M15=0,(AVERAGEIF(O13:O14,"&gt;0")),(SUMPRODUCT(O13:O14,M13:M14)/M15)),""),0),"")</f>
        <v/>
      </c>
      <c r="Q15" s="185">
        <f>SUMIF(S13:S14,"&gt;0",Q13:Q14)</f>
        <v>0</v>
      </c>
      <c r="R15" s="137" t="str">
        <f>IF(S15=1,"Very Good",IF(S15=2,"Good",IF(S15=3,"Fair",IF(S15=4,"Poor",IF(S15=5,"Very Poor","")))))</f>
        <v/>
      </c>
      <c r="S15" s="158" t="str">
        <f>IFERROR(ROUND(IFERROR(IF(Q15=0,(AVERAGEIF(S13:S14,"&gt;0")),(SUMPRODUCT(S13:S14,Q13:Q14)/Q15)),""),0),"")</f>
        <v/>
      </c>
    </row>
    <row r="16" spans="1:19" ht="49.05" customHeight="1" x14ac:dyDescent="0.3">
      <c r="A16" s="433" t="s">
        <v>144</v>
      </c>
      <c r="B16" s="430" t="s">
        <v>36</v>
      </c>
      <c r="C16" s="439" t="s">
        <v>246</v>
      </c>
      <c r="D16" s="172" t="s">
        <v>154</v>
      </c>
      <c r="E16" s="180"/>
      <c r="F16" s="183"/>
      <c r="G16" s="182" t="str">
        <f t="shared" ref="G16:G18" si="8">IF(F16="Very Good",1,IF(F16="Good",2,IF(F16="Fair",3,IF(F16="Poor",4,IF(F16="Very Poor",5,"")))))</f>
        <v/>
      </c>
      <c r="I16" s="180"/>
      <c r="J16" s="183"/>
      <c r="K16" s="182" t="str">
        <f t="shared" ref="K16:K18" si="9">IF(J16="Very Good",1,IF(J16="Good",2,IF(J16="Fair",3,IF(J16="Poor",4,IF(J16="Very Poor",5,"")))))</f>
        <v/>
      </c>
      <c r="M16" s="180"/>
      <c r="N16" s="183"/>
      <c r="O16" s="182" t="str">
        <f t="shared" ref="O16:O18" si="10">IF(N16="Very Good",1,IF(N16="Good",2,IF(N16="Fair",3,IF(N16="Poor",4,IF(N16="Very Poor",5,"")))))</f>
        <v/>
      </c>
      <c r="Q16" s="180"/>
      <c r="R16" s="183"/>
      <c r="S16" s="182" t="str">
        <f t="shared" ref="S16:S18" si="11">IF(R16="Very Good",1,IF(R16="Good",2,IF(R16="Fair",3,IF(R16="Poor",4,IF(R16="Very Poor",5,"")))))</f>
        <v/>
      </c>
    </row>
    <row r="17" spans="1:19" ht="26.4" customHeight="1" x14ac:dyDescent="0.3">
      <c r="A17" s="434"/>
      <c r="B17" s="431"/>
      <c r="C17" s="438"/>
      <c r="D17" s="168" t="s">
        <v>155</v>
      </c>
      <c r="E17" s="180"/>
      <c r="F17" s="183"/>
      <c r="G17" s="182" t="str">
        <f t="shared" si="8"/>
        <v/>
      </c>
      <c r="I17" s="180"/>
      <c r="J17" s="183"/>
      <c r="K17" s="182" t="str">
        <f t="shared" si="9"/>
        <v/>
      </c>
      <c r="M17" s="180"/>
      <c r="N17" s="183"/>
      <c r="O17" s="182" t="str">
        <f t="shared" si="10"/>
        <v/>
      </c>
      <c r="Q17" s="180"/>
      <c r="R17" s="183"/>
      <c r="S17" s="182" t="str">
        <f t="shared" si="11"/>
        <v/>
      </c>
    </row>
    <row r="18" spans="1:19" ht="80.400000000000006" customHeight="1" thickBot="1" x14ac:dyDescent="0.35">
      <c r="A18" s="434"/>
      <c r="B18" s="431"/>
      <c r="C18" s="438"/>
      <c r="D18" s="168" t="s">
        <v>156</v>
      </c>
      <c r="E18" s="180"/>
      <c r="F18" s="183"/>
      <c r="G18" s="182" t="str">
        <f t="shared" si="8"/>
        <v/>
      </c>
      <c r="I18" s="180"/>
      <c r="J18" s="183"/>
      <c r="K18" s="182" t="str">
        <f t="shared" si="9"/>
        <v/>
      </c>
      <c r="M18" s="180"/>
      <c r="N18" s="183"/>
      <c r="O18" s="182" t="str">
        <f t="shared" si="10"/>
        <v/>
      </c>
      <c r="Q18" s="180"/>
      <c r="R18" s="183"/>
      <c r="S18" s="182" t="str">
        <f t="shared" si="11"/>
        <v/>
      </c>
    </row>
    <row r="19" spans="1:19" ht="15.6" customHeight="1" thickBot="1" x14ac:dyDescent="0.35">
      <c r="A19" s="434"/>
      <c r="B19" s="432"/>
      <c r="C19" s="169"/>
      <c r="D19" s="154" t="s">
        <v>151</v>
      </c>
      <c r="E19" s="185">
        <f>SUMIF(G16:G18,"&gt;0",E16:E18)</f>
        <v>0</v>
      </c>
      <c r="F19" s="137" t="str">
        <f>IF(G19=1,"Very Good",IF(G19=2,"Good",IF(G19=3,"Fair",IF(G19=4,"Poor",IF(G19=5,"Very Poor","")))))</f>
        <v/>
      </c>
      <c r="G19" s="158" t="str">
        <f>IFERROR(ROUND(IFERROR(IF(E19=0,(AVERAGEIF(G16:G18,"&gt;0")),(SUMPRODUCT(G16:G18,E16:E18)/E19)),""),0),"")</f>
        <v/>
      </c>
      <c r="I19" s="185">
        <f>SUMIF(K16:K18,"&gt;0",I16:I18)</f>
        <v>0</v>
      </c>
      <c r="J19" s="137" t="str">
        <f>IF(K19=1,"Very Good",IF(K19=2,"Good",IF(K19=3,"Fair",IF(K19=4,"Poor",IF(K19=5,"Very Poor","")))))</f>
        <v/>
      </c>
      <c r="K19" s="158" t="str">
        <f>IFERROR(ROUND(IFERROR(IF(I19=0,(AVERAGEIF(K16:K18,"&gt;0")),(SUMPRODUCT(K16:K18,I16:I18)/I19)),""),0),"")</f>
        <v/>
      </c>
      <c r="M19" s="185">
        <f>SUMIF(O16:O18,"&gt;0",M16:M18)</f>
        <v>0</v>
      </c>
      <c r="N19" s="137" t="str">
        <f>IF(O19=1,"Very Good",IF(O19=2,"Good",IF(O19=3,"Fair",IF(O19=4,"Poor",IF(O19=5,"Very Poor","")))))</f>
        <v/>
      </c>
      <c r="O19" s="158" t="str">
        <f>IFERROR(ROUND(IFERROR(IF(M19=0,(AVERAGEIF(O16:O18,"&gt;0")),(SUMPRODUCT(O16:O18,M16:M18)/M19)),""),0),"")</f>
        <v/>
      </c>
      <c r="Q19" s="185">
        <f>SUMIF(S16:S18,"&gt;0",Q16:Q18)</f>
        <v>0</v>
      </c>
      <c r="R19" s="137" t="str">
        <f>IF(S19=1,"Very Good",IF(S19=2,"Good",IF(S19=3,"Fair",IF(S19=4,"Poor",IF(S19=5,"Very Poor","")))))</f>
        <v/>
      </c>
      <c r="S19" s="158" t="str">
        <f>IFERROR(ROUND(IFERROR(IF(Q19=0,(AVERAGEIF(S16:S18,"&gt;0")),(SUMPRODUCT(S16:S18,Q16:Q18)/Q19)),""),0),"")</f>
        <v/>
      </c>
    </row>
    <row r="20" spans="1:19" ht="93.75" customHeight="1" x14ac:dyDescent="0.3">
      <c r="A20" s="434"/>
      <c r="B20" s="430" t="s">
        <v>37</v>
      </c>
      <c r="C20" s="423" t="s">
        <v>73</v>
      </c>
      <c r="D20" s="168" t="s">
        <v>157</v>
      </c>
      <c r="E20" s="180"/>
      <c r="F20" s="183"/>
      <c r="G20" s="182" t="str">
        <f>IF(F20="Very Good",1,IF(F20="Good",2,IF(F20="Fair",3,IF(F20="Poor",4,IF(F20="Very Poor",5,"")))))</f>
        <v/>
      </c>
      <c r="I20" s="180"/>
      <c r="J20" s="183"/>
      <c r="K20" s="182" t="str">
        <f>IF(J20="Very Good",1,IF(J20="Good",2,IF(J20="Fair",3,IF(J20="Poor",4,IF(J20="Very Poor",5,"")))))</f>
        <v/>
      </c>
      <c r="M20" s="180"/>
      <c r="N20" s="183"/>
      <c r="O20" s="182" t="str">
        <f>IF(N20="Very Good",1,IF(N20="Good",2,IF(N20="Fair",3,IF(N20="Poor",4,IF(N20="Very Poor",5,"")))))</f>
        <v/>
      </c>
      <c r="Q20" s="180"/>
      <c r="R20" s="183"/>
      <c r="S20" s="182" t="str">
        <f>IF(R20="Very Good",1,IF(R20="Good",2,IF(R20="Fair",3,IF(R20="Poor",4,IF(R20="Very Poor",5,"")))))</f>
        <v/>
      </c>
    </row>
    <row r="21" spans="1:19" ht="21.9" customHeight="1" thickBot="1" x14ac:dyDescent="0.35">
      <c r="A21" s="434"/>
      <c r="B21" s="431"/>
      <c r="C21" s="424"/>
      <c r="D21" s="303" t="s">
        <v>284</v>
      </c>
      <c r="E21" s="180"/>
      <c r="F21" s="157"/>
      <c r="G21" s="182" t="str">
        <f>IF(F21="Very Good",1,IF(F21="Good",2,IF(F21="Fair",3,IF(F21="Poor",4,IF(F21="Very Poor",5,"")))))</f>
        <v/>
      </c>
      <c r="I21" s="180"/>
      <c r="J21" s="157"/>
      <c r="K21" s="182" t="str">
        <f>IF(J21="Very Good",1,IF(J21="Good",2,IF(J21="Fair",3,IF(J21="Poor",4,IF(J21="Very Poor",5,"")))))</f>
        <v/>
      </c>
      <c r="M21" s="180"/>
      <c r="N21" s="157"/>
      <c r="O21" s="182" t="str">
        <f>IF(N21="Very Good",1,IF(N21="Good",2,IF(N21="Fair",3,IF(N21="Poor",4,IF(N21="Very Poor",5,"")))))</f>
        <v/>
      </c>
      <c r="Q21" s="180"/>
      <c r="R21" s="157"/>
      <c r="S21" s="182" t="str">
        <f>IF(R21="Very Good",1,IF(R21="Good",2,IF(R21="Fair",3,IF(R21="Poor",4,IF(R21="Very Poor",5,"")))))</f>
        <v/>
      </c>
    </row>
    <row r="22" spans="1:19" ht="15" customHeight="1" thickBot="1" x14ac:dyDescent="0.35">
      <c r="A22" s="434"/>
      <c r="B22" s="432"/>
      <c r="C22" s="187"/>
      <c r="D22" s="188" t="s">
        <v>153</v>
      </c>
      <c r="E22" s="185">
        <f>SUMIF(G20:G21,"&gt;0",E20:E21)</f>
        <v>0</v>
      </c>
      <c r="F22" s="137" t="str">
        <f>IF(G22=1,"Very Good",IF(G22=2,"Good",IF(G22=3,"Fair",IF(G22=4,"Poor",IF(G22=5,"Very Poor","")))))</f>
        <v/>
      </c>
      <c r="G22" s="158" t="str">
        <f>IFERROR(ROUND(IFERROR(IF(E22=0,(AVERAGEIF(G20:G21,"&gt;0")),(SUMPRODUCT(G20:G21,E20:E21)/E22)),""),0),"")</f>
        <v/>
      </c>
      <c r="I22" s="185">
        <f>SUMIF(K20:K21,"&gt;0",I20:I21)</f>
        <v>0</v>
      </c>
      <c r="J22" s="137" t="str">
        <f>IF(K22=1,"Very Good",IF(K22=2,"Good",IF(K22=3,"Fair",IF(K22=4,"Poor",IF(K22=5,"Very Poor","")))))</f>
        <v/>
      </c>
      <c r="K22" s="158" t="str">
        <f>IFERROR(ROUND(IFERROR(IF(I22=0,(AVERAGEIF(K20:K21,"&gt;0")),(SUMPRODUCT(K20:K21,I20:I21)/I22)),""),0),"")</f>
        <v/>
      </c>
      <c r="M22" s="185">
        <f>SUMIF(O20:O21,"&gt;0",M20:M21)</f>
        <v>0</v>
      </c>
      <c r="N22" s="137" t="str">
        <f>IF(O22=1,"Very Good",IF(O22=2,"Good",IF(O22=3,"Fair",IF(O22=4,"Poor",IF(O22=5,"Very Poor","")))))</f>
        <v/>
      </c>
      <c r="O22" s="158" t="str">
        <f>IFERROR(ROUND(IFERROR(IF(M22=0,(AVERAGEIF(O20:O21,"&gt;0")),(SUMPRODUCT(O20:O21,M20:M21)/M22)),""),0),"")</f>
        <v/>
      </c>
      <c r="Q22" s="185">
        <f>SUMIF(S20:S21,"&gt;0",Q20:Q21)</f>
        <v>0</v>
      </c>
      <c r="R22" s="137" t="str">
        <f>IF(S22=1,"Very Good",IF(S22=2,"Good",IF(S22=3,"Fair",IF(S22=4,"Poor",IF(S22=5,"Very Poor","")))))</f>
        <v/>
      </c>
      <c r="S22" s="158" t="str">
        <f>IFERROR(ROUND(IFERROR(IF(Q22=0,(AVERAGEIF(S20:S21,"&gt;0")),(SUMPRODUCT(S20:S21,Q20:Q21)/Q22)),""),0),"")</f>
        <v/>
      </c>
    </row>
    <row r="23" spans="1:19" ht="46.2" customHeight="1" x14ac:dyDescent="0.3">
      <c r="A23" s="434"/>
      <c r="B23" s="450" t="s">
        <v>40</v>
      </c>
      <c r="C23" s="423" t="s">
        <v>158</v>
      </c>
      <c r="D23" s="189" t="s">
        <v>159</v>
      </c>
      <c r="E23" s="281"/>
      <c r="F23" s="181"/>
      <c r="G23" s="182" t="str">
        <f t="shared" ref="G23:G26" si="12">IF(F23="Very Good",1,IF(F23="Good",2,IF(F23="Fair",3,IF(F23="Poor",4,IF(F23="Very Poor",5,"")))))</f>
        <v/>
      </c>
      <c r="I23" s="281"/>
      <c r="J23" s="181"/>
      <c r="K23" s="182" t="str">
        <f t="shared" ref="K23:K26" si="13">IF(J23="Very Good",1,IF(J23="Good",2,IF(J23="Fair",3,IF(J23="Poor",4,IF(J23="Very Poor",5,"")))))</f>
        <v/>
      </c>
      <c r="M23" s="281"/>
      <c r="N23" s="181"/>
      <c r="O23" s="182" t="str">
        <f t="shared" ref="O23:O26" si="14">IF(N23="Very Good",1,IF(N23="Good",2,IF(N23="Fair",3,IF(N23="Poor",4,IF(N23="Very Poor",5,"")))))</f>
        <v/>
      </c>
      <c r="Q23" s="281"/>
      <c r="R23" s="181"/>
      <c r="S23" s="182" t="str">
        <f t="shared" ref="S23:S26" si="15">IF(R23="Very Good",1,IF(R23="Good",2,IF(R23="Fair",3,IF(R23="Poor",4,IF(R23="Very Poor",5,"")))))</f>
        <v/>
      </c>
    </row>
    <row r="24" spans="1:19" ht="16.05" customHeight="1" x14ac:dyDescent="0.3">
      <c r="A24" s="434"/>
      <c r="B24" s="451"/>
      <c r="C24" s="436"/>
      <c r="D24" s="190" t="s">
        <v>160</v>
      </c>
      <c r="E24" s="180"/>
      <c r="F24" s="183"/>
      <c r="G24" s="182" t="str">
        <f t="shared" si="12"/>
        <v/>
      </c>
      <c r="I24" s="180"/>
      <c r="J24" s="183"/>
      <c r="K24" s="182" t="str">
        <f t="shared" si="13"/>
        <v/>
      </c>
      <c r="M24" s="180"/>
      <c r="N24" s="183"/>
      <c r="O24" s="182" t="str">
        <f t="shared" si="14"/>
        <v/>
      </c>
      <c r="Q24" s="180"/>
      <c r="R24" s="183"/>
      <c r="S24" s="182" t="str">
        <f t="shared" si="15"/>
        <v/>
      </c>
    </row>
    <row r="25" spans="1:19" ht="16.05" customHeight="1" x14ac:dyDescent="0.3">
      <c r="A25" s="434"/>
      <c r="B25" s="451"/>
      <c r="C25" s="436"/>
      <c r="D25" s="191" t="s">
        <v>161</v>
      </c>
      <c r="E25" s="180"/>
      <c r="F25" s="183"/>
      <c r="G25" s="182" t="str">
        <f t="shared" si="12"/>
        <v/>
      </c>
      <c r="I25" s="180"/>
      <c r="J25" s="183"/>
      <c r="K25" s="182" t="str">
        <f t="shared" si="13"/>
        <v/>
      </c>
      <c r="M25" s="180"/>
      <c r="N25" s="183"/>
      <c r="O25" s="182" t="str">
        <f t="shared" si="14"/>
        <v/>
      </c>
      <c r="Q25" s="180"/>
      <c r="R25" s="183"/>
      <c r="S25" s="182" t="str">
        <f t="shared" si="15"/>
        <v/>
      </c>
    </row>
    <row r="26" spans="1:19" ht="16.05" customHeight="1" x14ac:dyDescent="0.3">
      <c r="A26" s="434"/>
      <c r="B26" s="451"/>
      <c r="C26" s="437"/>
      <c r="D26" s="191" t="s">
        <v>162</v>
      </c>
      <c r="E26" s="180"/>
      <c r="F26" s="183"/>
      <c r="G26" s="182" t="str">
        <f t="shared" si="12"/>
        <v/>
      </c>
      <c r="I26" s="180"/>
      <c r="J26" s="183"/>
      <c r="K26" s="182" t="str">
        <f t="shared" si="13"/>
        <v/>
      </c>
      <c r="M26" s="180"/>
      <c r="N26" s="183"/>
      <c r="O26" s="182" t="str">
        <f t="shared" si="14"/>
        <v/>
      </c>
      <c r="Q26" s="180"/>
      <c r="R26" s="183"/>
      <c r="S26" s="182" t="str">
        <f t="shared" si="15"/>
        <v/>
      </c>
    </row>
    <row r="27" spans="1:19" ht="42.6" customHeight="1" thickBot="1" x14ac:dyDescent="0.35">
      <c r="A27" s="434"/>
      <c r="B27" s="451"/>
      <c r="C27" s="324" t="s">
        <v>264</v>
      </c>
      <c r="D27" s="282" t="s">
        <v>166</v>
      </c>
      <c r="E27" s="180"/>
      <c r="F27" s="157"/>
      <c r="G27" s="182" t="str">
        <f>IF(F27="Very Good",1,IF(F27="Good",2,IF(F27="Fair",3,IF(F27="Poor",4,IF(F27="Very Poor",5,"")))))</f>
        <v/>
      </c>
      <c r="I27" s="180"/>
      <c r="J27" s="157"/>
      <c r="K27" s="182" t="str">
        <f>IF(J27="Very Good",1,IF(J27="Good",2,IF(J27="Fair",3,IF(J27="Poor",4,IF(J27="Very Poor",5,"")))))</f>
        <v/>
      </c>
      <c r="M27" s="180"/>
      <c r="N27" s="157"/>
      <c r="O27" s="182" t="str">
        <f>IF(N27="Very Good",1,IF(N27="Good",2,IF(N27="Fair",3,IF(N27="Poor",4,IF(N27="Very Poor",5,"")))))</f>
        <v/>
      </c>
      <c r="Q27" s="180"/>
      <c r="R27" s="157"/>
      <c r="S27" s="182" t="str">
        <f>IF(R27="Very Good",1,IF(R27="Good",2,IF(R27="Fair",3,IF(R27="Poor",4,IF(R27="Very Poor",5,"")))))</f>
        <v/>
      </c>
    </row>
    <row r="28" spans="1:19" ht="15" customHeight="1" thickBot="1" x14ac:dyDescent="0.35">
      <c r="A28" s="434"/>
      <c r="B28" s="432"/>
      <c r="C28" s="193"/>
      <c r="D28" s="194" t="s">
        <v>163</v>
      </c>
      <c r="E28" s="185">
        <f>SUMIF(G23:G27,"&gt;0",E23:E27)</f>
        <v>0</v>
      </c>
      <c r="F28" s="137" t="str">
        <f>IF(G28=1,"Very Good",IF(G28=2,"Good",IF(G28=3,"Fair",IF(G28=4,"Poor",IF(G28=5,"Very Poor","")))))</f>
        <v/>
      </c>
      <c r="G28" s="158" t="str">
        <f>IFERROR(ROUND(IFERROR(IF(E28=0,(AVERAGEIF(G23:G27,"&gt;0")),(SUMPRODUCT(G23:G27,E23:E27)/E28)),""),0),"")</f>
        <v/>
      </c>
      <c r="I28" s="185">
        <f>SUMIF(K23:K27,"&gt;0",I23:I27)</f>
        <v>0</v>
      </c>
      <c r="J28" s="137" t="str">
        <f>IF(K28=1,"Very Good",IF(K28=2,"Good",IF(K28=3,"Fair",IF(K28=4,"Poor",IF(K28=5,"Very Poor","")))))</f>
        <v/>
      </c>
      <c r="K28" s="158" t="str">
        <f>IFERROR(ROUND(IFERROR(IF(I28=0,(AVERAGEIF(K23:K27,"&gt;0")),(SUMPRODUCT(K23:K27,I23:I27)/I28)),""),0),"")</f>
        <v/>
      </c>
      <c r="M28" s="185">
        <f>SUMIF(O23:O27,"&gt;0",M23:M27)</f>
        <v>0</v>
      </c>
      <c r="N28" s="137" t="str">
        <f>IF(O28=1,"Very Good",IF(O28=2,"Good",IF(O28=3,"Fair",IF(O28=4,"Poor",IF(O28=5,"Very Poor","")))))</f>
        <v/>
      </c>
      <c r="O28" s="158" t="str">
        <f>IFERROR(ROUND(IFERROR(IF(M28=0,(AVERAGEIF(O23:O27,"&gt;0")),(SUMPRODUCT(O23:O27,M23:M27)/M28)),""),0),"")</f>
        <v/>
      </c>
      <c r="Q28" s="185">
        <f>SUMIF(S23:S27,"&gt;0",Q23:Q27)</f>
        <v>0</v>
      </c>
      <c r="R28" s="137" t="str">
        <f>IF(S28=1,"Very Good",IF(S28=2,"Good",IF(S28=3,"Fair",IF(S28=4,"Poor",IF(S28=5,"Very Poor","")))))</f>
        <v/>
      </c>
      <c r="S28" s="158" t="str">
        <f>IFERROR(ROUND(IFERROR(IF(Q28=0,(AVERAGEIF(S23:S27,"&gt;0")),(SUMPRODUCT(S23:S27,Q23:Q27)/Q28)),""),0),"")</f>
        <v/>
      </c>
    </row>
    <row r="29" spans="1:19" ht="46.2" customHeight="1" x14ac:dyDescent="0.3">
      <c r="A29" s="434"/>
      <c r="B29" s="450" t="s">
        <v>41</v>
      </c>
      <c r="C29" s="237" t="s">
        <v>259</v>
      </c>
      <c r="D29" s="189" t="s">
        <v>165</v>
      </c>
      <c r="E29" s="180"/>
      <c r="F29" s="183"/>
      <c r="G29" s="182" t="str">
        <f t="shared" ref="G29:G30" si="16">IF(F29="Very Good",1,IF(F29="Good",2,IF(F29="Fair",3,IF(F29="Poor",4,IF(F29="Very Poor",5,"")))))</f>
        <v/>
      </c>
      <c r="I29" s="180"/>
      <c r="J29" s="183"/>
      <c r="K29" s="182" t="str">
        <f t="shared" ref="K29:K30" si="17">IF(J29="Very Good",1,IF(J29="Good",2,IF(J29="Fair",3,IF(J29="Poor",4,IF(J29="Very Poor",5,"")))))</f>
        <v/>
      </c>
      <c r="M29" s="180"/>
      <c r="N29" s="183"/>
      <c r="O29" s="182" t="str">
        <f t="shared" ref="O29:O30" si="18">IF(N29="Very Good",1,IF(N29="Good",2,IF(N29="Fair",3,IF(N29="Poor",4,IF(N29="Very Poor",5,"")))))</f>
        <v/>
      </c>
      <c r="Q29" s="180"/>
      <c r="R29" s="183"/>
      <c r="S29" s="182" t="str">
        <f t="shared" ref="S29:S30" si="19">IF(R29="Very Good",1,IF(R29="Good",2,IF(R29="Fair",3,IF(R29="Poor",4,IF(R29="Very Poor",5,"")))))</f>
        <v/>
      </c>
    </row>
    <row r="30" spans="1:19" ht="30" customHeight="1" thickBot="1" x14ac:dyDescent="0.35">
      <c r="A30" s="434"/>
      <c r="B30" s="451"/>
      <c r="C30" s="324" t="s">
        <v>260</v>
      </c>
      <c r="D30" s="192" t="s">
        <v>263</v>
      </c>
      <c r="E30" s="180"/>
      <c r="F30" s="183"/>
      <c r="G30" s="182" t="str">
        <f t="shared" si="16"/>
        <v/>
      </c>
      <c r="I30" s="180"/>
      <c r="J30" s="183"/>
      <c r="K30" s="182" t="str">
        <f t="shared" si="17"/>
        <v/>
      </c>
      <c r="M30" s="180"/>
      <c r="N30" s="183"/>
      <c r="O30" s="182" t="str">
        <f t="shared" si="18"/>
        <v/>
      </c>
      <c r="Q30" s="180"/>
      <c r="R30" s="183"/>
      <c r="S30" s="182" t="str">
        <f t="shared" si="19"/>
        <v/>
      </c>
    </row>
    <row r="31" spans="1:19" ht="15" customHeight="1" thickBot="1" x14ac:dyDescent="0.35">
      <c r="A31" s="435"/>
      <c r="B31" s="432"/>
      <c r="C31" s="193"/>
      <c r="D31" s="194" t="s">
        <v>167</v>
      </c>
      <c r="E31" s="185">
        <f>SUMIF(G29:G30,"&gt;0",E29:E30)</f>
        <v>0</v>
      </c>
      <c r="F31" s="137" t="str">
        <f>IF(G31=1,"Very Good",IF(G31=2,"Good",IF(G31=3,"Fair",IF(G31=4,"Poor",IF(G31=5,"Very Poor","")))))</f>
        <v/>
      </c>
      <c r="G31" s="158" t="str">
        <f>IFERROR(ROUND(IFERROR(IF(E31=0,(AVERAGEIF(G29:G30,"&gt;0")),(SUMPRODUCT(G29:G30,E29:E30)/E31)),""),0),"")</f>
        <v/>
      </c>
      <c r="I31" s="185">
        <f>SUMIF(K29:K30,"&gt;0",I29:I30)</f>
        <v>0</v>
      </c>
      <c r="J31" s="137" t="str">
        <f>IF(K31=1,"Very Good",IF(K31=2,"Good",IF(K31=3,"Fair",IF(K31=4,"Poor",IF(K31=5,"Very Poor","")))))</f>
        <v/>
      </c>
      <c r="K31" s="158" t="str">
        <f>IFERROR(ROUND(IFERROR(IF(I31=0,(AVERAGEIF(K29:K30,"&gt;0")),(SUMPRODUCT(K29:K30,I29:I30)/I31)),""),0),"")</f>
        <v/>
      </c>
      <c r="M31" s="185">
        <f>SUMIF(O29:O30,"&gt;0",M29:M30)</f>
        <v>0</v>
      </c>
      <c r="N31" s="137" t="str">
        <f>IF(O31=1,"Very Good",IF(O31=2,"Good",IF(O31=3,"Fair",IF(O31=4,"Poor",IF(O31=5,"Very Poor","")))))</f>
        <v/>
      </c>
      <c r="O31" s="158" t="str">
        <f>IFERROR(ROUND(IFERROR(IF(M31=0,(AVERAGEIF(O29:O30,"&gt;0")),(SUMPRODUCT(O29:O30,M29:M30)/M31)),""),0),"")</f>
        <v/>
      </c>
      <c r="Q31" s="185">
        <f>SUMIF(S29:S30,"&gt;0",Q29:Q30)</f>
        <v>0</v>
      </c>
      <c r="R31" s="137" t="str">
        <f>IF(S31=1,"Very Good",IF(S31=2,"Good",IF(S31=3,"Fair",IF(S31=4,"Poor",IF(S31=5,"Very Poor","")))))</f>
        <v/>
      </c>
      <c r="S31" s="158" t="str">
        <f>IFERROR(ROUND(IFERROR(IF(Q31=0,(AVERAGEIF(S29:S30,"&gt;0")),(SUMPRODUCT(S29:S30,Q29:Q30)/Q31)),""),0),"")</f>
        <v/>
      </c>
    </row>
    <row r="32" spans="1:19" ht="55.2" customHeight="1" x14ac:dyDescent="0.3">
      <c r="A32" s="433" t="s">
        <v>168</v>
      </c>
      <c r="B32" s="430" t="s">
        <v>36</v>
      </c>
      <c r="C32" s="423" t="s">
        <v>247</v>
      </c>
      <c r="D32" s="166" t="s">
        <v>169</v>
      </c>
      <c r="E32" s="180"/>
      <c r="F32" s="183"/>
      <c r="G32" s="182" t="str">
        <f t="shared" ref="G32:G34" si="20">IF(F32="Very Good",1,IF(F32="Good",2,IF(F32="Fair",3,IF(F32="Poor",4,IF(F32="Very Poor",5,"")))))</f>
        <v/>
      </c>
      <c r="I32" s="180"/>
      <c r="J32" s="183"/>
      <c r="K32" s="182" t="str">
        <f t="shared" ref="K32:K34" si="21">IF(J32="Very Good",1,IF(J32="Good",2,IF(J32="Fair",3,IF(J32="Poor",4,IF(J32="Very Poor",5,"")))))</f>
        <v/>
      </c>
      <c r="M32" s="180"/>
      <c r="N32" s="183"/>
      <c r="O32" s="182" t="str">
        <f t="shared" ref="O32:O34" si="22">IF(N32="Very Good",1,IF(N32="Good",2,IF(N32="Fair",3,IF(N32="Poor",4,IF(N32="Very Poor",5,"")))))</f>
        <v/>
      </c>
      <c r="Q32" s="180"/>
      <c r="R32" s="183"/>
      <c r="S32" s="182" t="str">
        <f t="shared" ref="S32:S34" si="23">IF(R32="Very Good",1,IF(R32="Good",2,IF(R32="Fair",3,IF(R32="Poor",4,IF(R32="Very Poor",5,"")))))</f>
        <v/>
      </c>
    </row>
    <row r="33" spans="1:19" ht="38.4" customHeight="1" x14ac:dyDescent="0.3">
      <c r="A33" s="434"/>
      <c r="B33" s="431"/>
      <c r="C33" s="436"/>
      <c r="D33" s="161" t="s">
        <v>170</v>
      </c>
      <c r="E33" s="180"/>
      <c r="F33" s="183"/>
      <c r="G33" s="182" t="str">
        <f t="shared" si="20"/>
        <v/>
      </c>
      <c r="I33" s="180"/>
      <c r="J33" s="183"/>
      <c r="K33" s="182" t="str">
        <f t="shared" si="21"/>
        <v/>
      </c>
      <c r="M33" s="180"/>
      <c r="N33" s="183"/>
      <c r="O33" s="182" t="str">
        <f t="shared" si="22"/>
        <v/>
      </c>
      <c r="Q33" s="180"/>
      <c r="R33" s="183"/>
      <c r="S33" s="182" t="str">
        <f t="shared" si="23"/>
        <v/>
      </c>
    </row>
    <row r="34" spans="1:19" ht="30" customHeight="1" thickBot="1" x14ac:dyDescent="0.35">
      <c r="A34" s="434"/>
      <c r="B34" s="431"/>
      <c r="C34" s="436"/>
      <c r="D34" s="161" t="s">
        <v>77</v>
      </c>
      <c r="E34" s="180"/>
      <c r="F34" s="183"/>
      <c r="G34" s="182" t="str">
        <f t="shared" si="20"/>
        <v/>
      </c>
      <c r="I34" s="180"/>
      <c r="J34" s="183"/>
      <c r="K34" s="182" t="str">
        <f t="shared" si="21"/>
        <v/>
      </c>
      <c r="M34" s="180"/>
      <c r="N34" s="183"/>
      <c r="O34" s="182" t="str">
        <f t="shared" si="22"/>
        <v/>
      </c>
      <c r="Q34" s="180"/>
      <c r="R34" s="183"/>
      <c r="S34" s="182" t="str">
        <f t="shared" si="23"/>
        <v/>
      </c>
    </row>
    <row r="35" spans="1:19" ht="15" customHeight="1" thickBot="1" x14ac:dyDescent="0.35">
      <c r="A35" s="434"/>
      <c r="B35" s="432"/>
      <c r="C35" s="155"/>
      <c r="D35" s="154" t="s">
        <v>151</v>
      </c>
      <c r="E35" s="185">
        <f>SUMIF(G32:G34,"&gt;0",E32:E34)</f>
        <v>0</v>
      </c>
      <c r="F35" s="137" t="str">
        <f>IF(G35=1,"Very Good",IF(G35=2,"Good",IF(G35=3,"Fair",IF(G35=4,"Poor",IF(G35=5,"Very Poor","")))))</f>
        <v/>
      </c>
      <c r="G35" s="158" t="str">
        <f>IFERROR(ROUND(IFERROR(IF(E35=0,(AVERAGEIF(G32:G34,"&gt;0")),(SUMPRODUCT(G32:G34,E32:E34)/E35)),""),0),"")</f>
        <v/>
      </c>
      <c r="I35" s="185">
        <f>SUMIF(K32:K34,"&gt;0",I32:I34)</f>
        <v>0</v>
      </c>
      <c r="J35" s="137" t="str">
        <f>IF(K35=1,"Very Good",IF(K35=2,"Good",IF(K35=3,"Fair",IF(K35=4,"Poor",IF(K35=5,"Very Poor","")))))</f>
        <v/>
      </c>
      <c r="K35" s="158" t="str">
        <f>IFERROR(ROUND(IFERROR(IF(I35=0,(AVERAGEIF(K32:K34,"&gt;0")),(SUMPRODUCT(K32:K34,I32:I34)/I35)),""),0),"")</f>
        <v/>
      </c>
      <c r="M35" s="185">
        <f>SUMIF(O32:O34,"&gt;0",M32:M34)</f>
        <v>0</v>
      </c>
      <c r="N35" s="137" t="str">
        <f>IF(O35=1,"Very Good",IF(O35=2,"Good",IF(O35=3,"Fair",IF(O35=4,"Poor",IF(O35=5,"Very Poor","")))))</f>
        <v/>
      </c>
      <c r="O35" s="158" t="str">
        <f>IFERROR(ROUND(IFERROR(IF(M35=0,(AVERAGEIF(O32:O34,"&gt;0")),(SUMPRODUCT(O32:O34,M32:M34)/M35)),""),0),"")</f>
        <v/>
      </c>
      <c r="Q35" s="185">
        <f>SUMIF(S32:S34,"&gt;0",Q32:Q34)</f>
        <v>0</v>
      </c>
      <c r="R35" s="137" t="str">
        <f>IF(S35=1,"Very Good",IF(S35=2,"Good",IF(S35=3,"Fair",IF(S35=4,"Poor",IF(S35=5,"Very Poor","")))))</f>
        <v/>
      </c>
      <c r="S35" s="158" t="str">
        <f>IFERROR(ROUND(IFERROR(IF(Q35=0,(AVERAGEIF(S32:S34,"&gt;0")),(SUMPRODUCT(S32:S34,Q32:Q34)/Q35)),""),0),"")</f>
        <v/>
      </c>
    </row>
    <row r="36" spans="1:19" ht="106.05" customHeight="1" x14ac:dyDescent="0.3">
      <c r="A36" s="434"/>
      <c r="B36" s="430" t="s">
        <v>37</v>
      </c>
      <c r="C36" s="448" t="s">
        <v>171</v>
      </c>
      <c r="D36" s="304" t="s">
        <v>172</v>
      </c>
      <c r="E36" s="180"/>
      <c r="F36" s="183"/>
      <c r="G36" s="182" t="str">
        <f>IF(F36="Very Good",1,IF(F36="Good",2,IF(F36="Fair",3,IF(F36="Poor",4,IF(F36="Very Poor",5,"")))))</f>
        <v/>
      </c>
      <c r="I36" s="180"/>
      <c r="J36" s="183"/>
      <c r="K36" s="182" t="str">
        <f>IF(J36="Very Good",1,IF(J36="Good",2,IF(J36="Fair",3,IF(J36="Poor",4,IF(J36="Very Poor",5,"")))))</f>
        <v/>
      </c>
      <c r="M36" s="180"/>
      <c r="N36" s="183"/>
      <c r="O36" s="182" t="str">
        <f>IF(N36="Very Good",1,IF(N36="Good",2,IF(N36="Fair",3,IF(N36="Poor",4,IF(N36="Very Poor",5,"")))))</f>
        <v/>
      </c>
      <c r="Q36" s="180"/>
      <c r="R36" s="183"/>
      <c r="S36" s="182" t="str">
        <f>IF(R36="Very Good",1,IF(R36="Good",2,IF(R36="Fair",3,IF(R36="Poor",4,IF(R36="Very Poor",5,"")))))</f>
        <v/>
      </c>
    </row>
    <row r="37" spans="1:19" ht="21.9" customHeight="1" thickBot="1" x14ac:dyDescent="0.35">
      <c r="A37" s="434"/>
      <c r="B37" s="431"/>
      <c r="C37" s="449"/>
      <c r="D37" s="303" t="s">
        <v>284</v>
      </c>
      <c r="E37" s="180"/>
      <c r="F37" s="157"/>
      <c r="G37" s="182" t="str">
        <f>IF(F37="Very Good",1,IF(F37="Good",2,IF(F37="Fair",3,IF(F37="Poor",4,IF(F37="Very Poor",5,"")))))</f>
        <v/>
      </c>
      <c r="I37" s="180"/>
      <c r="J37" s="157"/>
      <c r="K37" s="182" t="str">
        <f>IF(J37="Very Good",1,IF(J37="Good",2,IF(J37="Fair",3,IF(J37="Poor",4,IF(J37="Very Poor",5,"")))))</f>
        <v/>
      </c>
      <c r="M37" s="180"/>
      <c r="N37" s="157"/>
      <c r="O37" s="182" t="str">
        <f>IF(N37="Very Good",1,IF(N37="Good",2,IF(N37="Fair",3,IF(N37="Poor",4,IF(N37="Very Poor",5,"")))))</f>
        <v/>
      </c>
      <c r="Q37" s="180"/>
      <c r="R37" s="157"/>
      <c r="S37" s="182" t="str">
        <f>IF(R37="Very Good",1,IF(R37="Good",2,IF(R37="Fair",3,IF(R37="Poor",4,IF(R37="Very Poor",5,"")))))</f>
        <v/>
      </c>
    </row>
    <row r="38" spans="1:19" ht="15" customHeight="1" thickBot="1" x14ac:dyDescent="0.35">
      <c r="A38" s="434"/>
      <c r="B38" s="432"/>
      <c r="C38" s="155"/>
      <c r="D38" s="154" t="s">
        <v>265</v>
      </c>
      <c r="E38" s="185">
        <f>SUMIF(G36:G37,"&gt;0",E36:E37)</f>
        <v>0</v>
      </c>
      <c r="F38" s="137" t="str">
        <f>IF(G38=1,"Very Good",IF(G38=2,"Good",IF(G38=3,"Fair",IF(G38=4,"Poor",IF(G38=5,"Very Poor","")))))</f>
        <v/>
      </c>
      <c r="G38" s="158" t="str">
        <f>IFERROR(ROUND(IFERROR(IF(E38=0,(AVERAGEIF(G36:G37,"&gt;0")),(SUMPRODUCT(G36:G37,E36:E37)/E38)),""),0),"")</f>
        <v/>
      </c>
      <c r="I38" s="185">
        <f>SUMIF(K36:K37,"&gt;0",I36:I37)</f>
        <v>0</v>
      </c>
      <c r="J38" s="137" t="str">
        <f>IF(K38=1,"Very Good",IF(K38=2,"Good",IF(K38=3,"Fair",IF(K38=4,"Poor",IF(K38=5,"Very Poor","")))))</f>
        <v/>
      </c>
      <c r="K38" s="158" t="str">
        <f>IFERROR(ROUND(IFERROR(IF(I38=0,(AVERAGEIF(K36:K37,"&gt;0")),(SUMPRODUCT(K36:K37,I36:I37)/I38)),""),0),"")</f>
        <v/>
      </c>
      <c r="M38" s="185">
        <f>SUMIF(O36:O37,"&gt;0",M36:M37)</f>
        <v>0</v>
      </c>
      <c r="N38" s="137" t="str">
        <f>IF(O38=1,"Very Good",IF(O38=2,"Good",IF(O38=3,"Fair",IF(O38=4,"Poor",IF(O38=5,"Very Poor","")))))</f>
        <v/>
      </c>
      <c r="O38" s="158" t="str">
        <f>IFERROR(ROUND(IFERROR(IF(M38=0,(AVERAGEIF(O36:O37,"&gt;0")),(SUMPRODUCT(O36:O37,M36:M37)/M38)),""),0),"")</f>
        <v/>
      </c>
      <c r="Q38" s="185">
        <f>SUMIF(S36:S37,"&gt;0",Q36:Q37)</f>
        <v>0</v>
      </c>
      <c r="R38" s="137" t="str">
        <f>IF(S38=1,"Very Good",IF(S38=2,"Good",IF(S38=3,"Fair",IF(S38=4,"Poor",IF(S38=5,"Very Poor","")))))</f>
        <v/>
      </c>
      <c r="S38" s="158" t="str">
        <f>IFERROR(ROUND(IFERROR(IF(Q38=0,(AVERAGEIF(S36:S37,"&gt;0")),(SUMPRODUCT(S36:S37,Q36:Q37)/Q38)),""),0),"")</f>
        <v/>
      </c>
    </row>
    <row r="39" spans="1:19" ht="58.2" customHeight="1" x14ac:dyDescent="0.3">
      <c r="A39" s="434"/>
      <c r="B39" s="431" t="s">
        <v>41</v>
      </c>
      <c r="C39" s="423" t="s">
        <v>260</v>
      </c>
      <c r="D39" s="231" t="s">
        <v>263</v>
      </c>
      <c r="E39" s="180"/>
      <c r="F39" s="157"/>
      <c r="G39" s="182" t="str">
        <f>IF(F39="Very Good",1,IF(F39="Good",2,IF(F39="Fair",3,IF(F39="Poor",4,IF(F39="Very Poor",5,"")))))</f>
        <v/>
      </c>
      <c r="I39" s="180"/>
      <c r="J39" s="157"/>
      <c r="K39" s="182" t="str">
        <f>IF(J39="Very Good",1,IF(J39="Good",2,IF(J39="Fair",3,IF(J39="Poor",4,IF(J39="Very Poor",5,"")))))</f>
        <v/>
      </c>
      <c r="M39" s="180"/>
      <c r="N39" s="157"/>
      <c r="O39" s="182" t="str">
        <f>IF(N39="Very Good",1,IF(N39="Good",2,IF(N39="Fair",3,IF(N39="Poor",4,IF(N39="Very Poor",5,"")))))</f>
        <v/>
      </c>
      <c r="Q39" s="180"/>
      <c r="R39" s="157"/>
      <c r="S39" s="182" t="str">
        <f>IF(R39="Very Good",1,IF(R39="Good",2,IF(R39="Fair",3,IF(R39="Poor",4,IF(R39="Very Poor",5,"")))))</f>
        <v/>
      </c>
    </row>
    <row r="40" spans="1:19" ht="21.9" customHeight="1" thickBot="1" x14ac:dyDescent="0.35">
      <c r="A40" s="434"/>
      <c r="B40" s="431"/>
      <c r="C40" s="424"/>
      <c r="D40" s="303" t="s">
        <v>284</v>
      </c>
      <c r="E40" s="180"/>
      <c r="F40" s="157"/>
      <c r="G40" s="182" t="str">
        <f>IF(F40="Very Good",1,IF(F40="Good",2,IF(F40="Fair",3,IF(F40="Poor",4,IF(F40="Very Poor",5,"")))))</f>
        <v/>
      </c>
      <c r="I40" s="180"/>
      <c r="J40" s="157"/>
      <c r="K40" s="182" t="str">
        <f>IF(J40="Very Good",1,IF(J40="Good",2,IF(J40="Fair",3,IF(J40="Poor",4,IF(J40="Very Poor",5,"")))))</f>
        <v/>
      </c>
      <c r="M40" s="180"/>
      <c r="N40" s="157"/>
      <c r="O40" s="182" t="str">
        <f>IF(N40="Very Good",1,IF(N40="Good",2,IF(N40="Fair",3,IF(N40="Poor",4,IF(N40="Very Poor",5,"")))))</f>
        <v/>
      </c>
      <c r="Q40" s="180"/>
      <c r="R40" s="157"/>
      <c r="S40" s="182" t="str">
        <f>IF(R40="Very Good",1,IF(R40="Good",2,IF(R40="Fair",3,IF(R40="Poor",4,IF(R40="Very Poor",5,"")))))</f>
        <v/>
      </c>
    </row>
    <row r="41" spans="1:19" ht="15.6" customHeight="1" thickBot="1" x14ac:dyDescent="0.35">
      <c r="A41" s="435"/>
      <c r="B41" s="432"/>
      <c r="C41" s="169"/>
      <c r="D41" s="154" t="s">
        <v>167</v>
      </c>
      <c r="E41" s="185">
        <f>SUMIF(G39:G40,"&gt;0",E39:E40)</f>
        <v>0</v>
      </c>
      <c r="F41" s="137" t="str">
        <f>IF(G41=1,"Very Good",IF(G41=2,"Good",IF(G41=3,"Fair",IF(G41=4,"Poor",IF(G41=5,"Very Poor","")))))</f>
        <v/>
      </c>
      <c r="G41" s="158" t="str">
        <f>IFERROR(ROUND(IFERROR(IF(E41=0,(AVERAGEIF(G39:G40,"&gt;0")),(SUMPRODUCT(G39:G40,E39:E40)/E41)),""),0),"")</f>
        <v/>
      </c>
      <c r="I41" s="185">
        <f>SUMIF(K39:K40,"&gt;0",I39:I40)</f>
        <v>0</v>
      </c>
      <c r="J41" s="137" t="str">
        <f>IF(K41=1,"Very Good",IF(K41=2,"Good",IF(K41=3,"Fair",IF(K41=4,"Poor",IF(K41=5,"Very Poor","")))))</f>
        <v/>
      </c>
      <c r="K41" s="158" t="str">
        <f>IFERROR(ROUND(IFERROR(IF(I41=0,(AVERAGEIF(K39:K40,"&gt;0")),(SUMPRODUCT(K39:K40,I39:I40)/I41)),""),0),"")</f>
        <v/>
      </c>
      <c r="M41" s="185">
        <f>SUMIF(O39:O40,"&gt;0",M39:M40)</f>
        <v>0</v>
      </c>
      <c r="N41" s="137" t="str">
        <f>IF(O41=1,"Very Good",IF(O41=2,"Good",IF(O41=3,"Fair",IF(O41=4,"Poor",IF(O41=5,"Very Poor","")))))</f>
        <v/>
      </c>
      <c r="O41" s="158" t="str">
        <f>IFERROR(ROUND(IFERROR(IF(M41=0,(AVERAGEIF(O39:O40,"&gt;0")),(SUMPRODUCT(O39:O40,M39:M40)/M41)),""),0),"")</f>
        <v/>
      </c>
      <c r="Q41" s="185">
        <f>SUMIF(S39:S40,"&gt;0",Q39:Q40)</f>
        <v>0</v>
      </c>
      <c r="R41" s="137" t="str">
        <f>IF(S41=1,"Very Good",IF(S41=2,"Good",IF(S41=3,"Fair",IF(S41=4,"Poor",IF(S41=5,"Very Poor","")))))</f>
        <v/>
      </c>
      <c r="S41" s="158" t="str">
        <f>IFERROR(ROUND(IFERROR(IF(Q41=0,(AVERAGEIF(S39:S40,"&gt;0")),(SUMPRODUCT(S39:S40,Q39:Q40)/Q41)),""),0),"")</f>
        <v/>
      </c>
    </row>
    <row r="42" spans="1:19" ht="15" customHeight="1" thickBot="1" x14ac:dyDescent="0.35">
      <c r="A42" s="441" t="s">
        <v>173</v>
      </c>
      <c r="B42" s="442"/>
      <c r="C42" s="442"/>
      <c r="D42" s="443"/>
      <c r="E42" s="137"/>
      <c r="F42" s="137" t="str">
        <f>IF(G42=1,"Very Good",IF(G42=2,"Good",IF(G42=3,"Fair",IF(G42=4,"Poor",IF(G42=5,"Very Poor","")))))</f>
        <v/>
      </c>
      <c r="G42" s="137" t="str">
        <f>IFERROR(ROUND(SUM(G4:G7,G9:G11,G13:G14,G16:G18,G20:G21,G23:G27,G29:G30,G32:G34,G36:G37,G39:G40)/COUNT(G4:G7,G9:G11,G13:G14,G16:G18,G20:G21,G23:G27,G29:G30,G32:G34,G36:G37,G39:G40),0),"")</f>
        <v/>
      </c>
      <c r="I42" s="137"/>
      <c r="J42" s="137" t="str">
        <f>IF(K42=1,"Very Good",IF(K42=2,"Good",IF(K42=3,"Fair",IF(K42=4,"Poor",IF(K42=5,"Very Poor","")))))</f>
        <v/>
      </c>
      <c r="K42" s="137" t="str">
        <f>IFERROR(ROUND(SUM(K4:K7,K9:K11,K13:K14,K16:K18,K20:K21,K23:K27,K29:K30,K32:K34,K36:K37,K39:K40)/COUNT(K4:K7,K9:K11,K13:K14,K16:K18,K20:K21,K23:K27,K29:K30,K32:K34,K36:K37,K39:K40),0),"")</f>
        <v/>
      </c>
      <c r="M42" s="137"/>
      <c r="N42" s="137" t="str">
        <f>IF(O42=1,"Very Good",IF(O42=2,"Good",IF(O42=3,"Fair",IF(O42=4,"Poor",IF(O42=5,"Very Poor","")))))</f>
        <v/>
      </c>
      <c r="O42" s="137" t="str">
        <f>IFERROR(ROUND(SUM(O4:O7,O9:O11,O13:O14,O16:O18,O20:O21,O23:O27,O29:O30,O32:O34,O36:O37,O39:O40)/COUNT(O4:O7,O9:O11,O13:O14,O16:O18,O20:O21,O23:O27,O29:O30,O32:O34,O36:O37,O39:O40),0),"")</f>
        <v/>
      </c>
      <c r="Q42" s="137"/>
      <c r="R42" s="137" t="str">
        <f>IF(S42=1,"Very Good",IF(S42=2,"Good",IF(S42=3,"Fair",IF(S42=4,"Poor",IF(S42=5,"Very Poor","")))))</f>
        <v/>
      </c>
      <c r="S42" s="137" t="str">
        <f>IFERROR(ROUND(SUM(S4:S7,S9:S11,S13:S14,S16:S18,S20:S21,S23:S27,S29:S30,S32:S34,S36:S37,S39:S40)/COUNT(S4:S7,S9:S11,S13:S14,S16:S18,S20:S21,S23:S27,S29:S30,S32:S34,S36:S37,S39:S40),0),"")</f>
        <v/>
      </c>
    </row>
    <row r="43" spans="1:19" x14ac:dyDescent="0.3">
      <c r="A43" s="118"/>
      <c r="B43" s="153"/>
    </row>
    <row r="44" spans="1:19" ht="33.75" customHeight="1" thickBot="1" x14ac:dyDescent="0.35">
      <c r="A44" s="152" t="s">
        <v>79</v>
      </c>
      <c r="B44" s="420" t="s">
        <v>296</v>
      </c>
      <c r="C44" s="420"/>
      <c r="D44" s="420"/>
      <c r="E44" s="420"/>
      <c r="F44" s="420"/>
      <c r="G44" s="420"/>
      <c r="I44" s="138"/>
      <c r="M44" s="138"/>
      <c r="Q44" s="138"/>
    </row>
    <row r="45" spans="1:19" ht="30" customHeight="1" thickBot="1" x14ac:dyDescent="0.35">
      <c r="A45" s="250" t="s">
        <v>297</v>
      </c>
      <c r="B45" s="421" t="s">
        <v>290</v>
      </c>
      <c r="C45" s="422"/>
      <c r="D45" s="322"/>
      <c r="E45" s="322"/>
      <c r="F45" s="322"/>
      <c r="G45" s="322"/>
      <c r="I45" s="322"/>
      <c r="J45" s="322"/>
      <c r="K45" s="322"/>
      <c r="M45" s="322"/>
      <c r="N45" s="322"/>
      <c r="O45" s="322"/>
      <c r="Q45" s="322"/>
      <c r="R45" s="322"/>
      <c r="S45" s="322"/>
    </row>
    <row r="46" spans="1:19" s="139" customFormat="1" ht="15" thickBot="1" x14ac:dyDescent="0.35">
      <c r="A46" s="150"/>
      <c r="B46" s="444" t="s">
        <v>84</v>
      </c>
      <c r="C46" s="445"/>
      <c r="D46" s="140"/>
      <c r="E46" s="131"/>
      <c r="I46" s="131"/>
      <c r="M46" s="131"/>
      <c r="Q46" s="131"/>
    </row>
    <row r="47" spans="1:19" s="139" customFormat="1" x14ac:dyDescent="0.3">
      <c r="A47" s="138"/>
      <c r="B47" s="149">
        <v>1</v>
      </c>
      <c r="C47" s="148" t="s">
        <v>85</v>
      </c>
      <c r="D47" s="140"/>
      <c r="E47" s="131"/>
      <c r="I47" s="131"/>
      <c r="M47" s="131"/>
      <c r="Q47" s="131"/>
    </row>
    <row r="48" spans="1:19" s="139" customFormat="1" x14ac:dyDescent="0.3">
      <c r="A48" s="138"/>
      <c r="B48" s="147">
        <v>2</v>
      </c>
      <c r="C48" s="146" t="s">
        <v>86</v>
      </c>
      <c r="D48" s="140"/>
      <c r="E48" s="131"/>
      <c r="I48" s="131"/>
      <c r="M48" s="131"/>
      <c r="Q48" s="131"/>
    </row>
    <row r="49" spans="1:19" s="139" customFormat="1" x14ac:dyDescent="0.3">
      <c r="A49" s="138"/>
      <c r="B49" s="147">
        <v>3</v>
      </c>
      <c r="C49" s="146" t="s">
        <v>87</v>
      </c>
      <c r="D49" s="140"/>
      <c r="E49" s="131"/>
      <c r="I49" s="131"/>
      <c r="M49" s="131"/>
      <c r="Q49" s="131"/>
    </row>
    <row r="50" spans="1:19" s="139" customFormat="1" x14ac:dyDescent="0.3">
      <c r="A50" s="138"/>
      <c r="B50" s="147">
        <v>4</v>
      </c>
      <c r="C50" s="146" t="s">
        <v>88</v>
      </c>
      <c r="D50" s="140"/>
      <c r="E50" s="131"/>
      <c r="I50" s="131"/>
      <c r="M50" s="131"/>
      <c r="Q50" s="131"/>
    </row>
    <row r="51" spans="1:19" s="139" customFormat="1" ht="15" thickBot="1" x14ac:dyDescent="0.35">
      <c r="A51" s="138"/>
      <c r="B51" s="145">
        <v>5</v>
      </c>
      <c r="C51" s="144" t="s">
        <v>89</v>
      </c>
      <c r="D51" s="140"/>
      <c r="E51" s="131"/>
      <c r="I51" s="131"/>
      <c r="M51" s="131"/>
      <c r="Q51" s="131"/>
    </row>
    <row r="52" spans="1:19" s="139" customFormat="1" ht="15" thickBot="1" x14ac:dyDescent="0.35">
      <c r="A52" s="249" t="s">
        <v>298</v>
      </c>
      <c r="B52" s="408" t="s">
        <v>291</v>
      </c>
      <c r="C52" s="408"/>
      <c r="D52" s="408"/>
      <c r="E52" s="408"/>
      <c r="F52" s="408"/>
      <c r="G52" s="408"/>
      <c r="I52" s="138"/>
      <c r="J52" s="138"/>
      <c r="K52" s="138"/>
      <c r="M52" s="138"/>
      <c r="N52" s="138"/>
      <c r="O52" s="138"/>
      <c r="Q52" s="138"/>
      <c r="R52" s="138"/>
      <c r="S52" s="138"/>
    </row>
    <row r="53" spans="1:19" s="139" customFormat="1" ht="30" customHeight="1" thickBot="1" x14ac:dyDescent="0.35">
      <c r="A53" s="250" t="s">
        <v>81</v>
      </c>
      <c r="B53" s="446" t="s">
        <v>299</v>
      </c>
      <c r="C53" s="447"/>
      <c r="D53" s="321"/>
      <c r="E53" s="321"/>
      <c r="F53" s="321"/>
      <c r="G53" s="321"/>
      <c r="I53" s="321"/>
      <c r="J53" s="321"/>
      <c r="K53" s="321"/>
      <c r="M53" s="321"/>
      <c r="N53" s="321"/>
      <c r="O53" s="321"/>
      <c r="Q53" s="321"/>
      <c r="R53" s="321"/>
      <c r="S53" s="321"/>
    </row>
    <row r="54" spans="1:19" x14ac:dyDescent="0.3">
      <c r="A54" s="150"/>
      <c r="B54" s="196">
        <v>1</v>
      </c>
      <c r="C54" s="197" t="s">
        <v>174</v>
      </c>
    </row>
    <row r="55" spans="1:19" x14ac:dyDescent="0.3">
      <c r="B55" s="198">
        <v>2</v>
      </c>
      <c r="C55" s="199" t="s">
        <v>118</v>
      </c>
    </row>
    <row r="56" spans="1:19" x14ac:dyDescent="0.3">
      <c r="B56" s="200">
        <v>3</v>
      </c>
      <c r="C56" s="201" t="s">
        <v>175</v>
      </c>
    </row>
    <row r="57" spans="1:19" x14ac:dyDescent="0.3">
      <c r="B57" s="202">
        <v>4</v>
      </c>
      <c r="C57" s="203" t="s">
        <v>176</v>
      </c>
    </row>
    <row r="58" spans="1:19" x14ac:dyDescent="0.3">
      <c r="B58" s="204">
        <v>5</v>
      </c>
      <c r="C58" s="205" t="s">
        <v>177</v>
      </c>
    </row>
    <row r="59" spans="1:19" ht="15" thickBot="1" x14ac:dyDescent="0.35">
      <c r="B59" s="206">
        <v>0</v>
      </c>
      <c r="C59" s="207" t="s">
        <v>178</v>
      </c>
    </row>
    <row r="60" spans="1:19" s="139" customFormat="1" x14ac:dyDescent="0.3">
      <c r="A60" s="138"/>
      <c r="B60" s="131"/>
      <c r="C60" s="321"/>
      <c r="D60" s="140"/>
      <c r="E60" s="131"/>
      <c r="I60" s="131"/>
      <c r="M60" s="131"/>
      <c r="Q60" s="131"/>
    </row>
    <row r="61" spans="1:19" s="195" customFormat="1" ht="35.4" customHeight="1" x14ac:dyDescent="0.3">
      <c r="A61" s="143" t="s">
        <v>82</v>
      </c>
      <c r="B61" s="440" t="s">
        <v>285</v>
      </c>
      <c r="C61" s="440"/>
      <c r="D61" s="440"/>
      <c r="E61" s="440"/>
      <c r="F61" s="440"/>
      <c r="G61" s="440"/>
    </row>
    <row r="62" spans="1:19" s="319" customFormat="1" ht="30" customHeight="1" x14ac:dyDescent="0.3">
      <c r="A62" s="151" t="s">
        <v>83</v>
      </c>
      <c r="B62" s="420" t="s">
        <v>338</v>
      </c>
      <c r="C62" s="420"/>
      <c r="D62" s="420"/>
      <c r="E62" s="420"/>
      <c r="F62" s="420"/>
      <c r="G62" s="420"/>
    </row>
  </sheetData>
  <sheetProtection sheet="1" formatCells="0" formatColumns="0" formatRows="0" insertColumns="0" insertRows="0" deleteColumns="0" deleteRows="0" autoFilter="0"/>
  <mergeCells count="50">
    <mergeCell ref="E1:G1"/>
    <mergeCell ref="I1:K1"/>
    <mergeCell ref="M1:O1"/>
    <mergeCell ref="Q1:S1"/>
    <mergeCell ref="A2:A3"/>
    <mergeCell ref="B2:B3"/>
    <mergeCell ref="C2:C3"/>
    <mergeCell ref="D2:D3"/>
    <mergeCell ref="E2:E3"/>
    <mergeCell ref="F2:F3"/>
    <mergeCell ref="O2:O3"/>
    <mergeCell ref="Q2:Q3"/>
    <mergeCell ref="R2:R3"/>
    <mergeCell ref="S2:S3"/>
    <mergeCell ref="A4:A15"/>
    <mergeCell ref="B4:B8"/>
    <mergeCell ref="C4:C7"/>
    <mergeCell ref="B9:B12"/>
    <mergeCell ref="C9:C11"/>
    <mergeCell ref="B13:B15"/>
    <mergeCell ref="G2:G3"/>
    <mergeCell ref="I2:I3"/>
    <mergeCell ref="J2:J3"/>
    <mergeCell ref="K2:K3"/>
    <mergeCell ref="M2:M3"/>
    <mergeCell ref="N2:N3"/>
    <mergeCell ref="C13:C14"/>
    <mergeCell ref="A16:A31"/>
    <mergeCell ref="B16:B19"/>
    <mergeCell ref="C16:C18"/>
    <mergeCell ref="B20:B22"/>
    <mergeCell ref="C20:C21"/>
    <mergeCell ref="B23:B28"/>
    <mergeCell ref="C23:C26"/>
    <mergeCell ref="B29:B31"/>
    <mergeCell ref="A32:A41"/>
    <mergeCell ref="B32:B35"/>
    <mergeCell ref="C32:C34"/>
    <mergeCell ref="B36:B38"/>
    <mergeCell ref="C36:C37"/>
    <mergeCell ref="B39:B41"/>
    <mergeCell ref="C39:C40"/>
    <mergeCell ref="B61:G61"/>
    <mergeCell ref="B62:G62"/>
    <mergeCell ref="A42:D42"/>
    <mergeCell ref="B44:G44"/>
    <mergeCell ref="B45:C45"/>
    <mergeCell ref="B46:C46"/>
    <mergeCell ref="B52:G52"/>
    <mergeCell ref="B53:C53"/>
  </mergeCells>
  <conditionalFormatting sqref="F8 J8 N8 R8 F12 J12 N12 R12 F15 J15 N15 R15 F19 J19 N19 R19 F22 J22 N22 R22 F28 J28 N28 R28 F31 J31 N31 R31 F35 J35 N35 R35 F38 J38 N38 R38 F41:F42 J41:J42 N41:N42 R41:R42">
    <cfRule type="containsText" dxfId="11" priority="1" operator="containsText" text="N/A">
      <formula>NOT(ISERROR(SEARCH("N/A",F8)))</formula>
    </cfRule>
    <cfRule type="containsText" dxfId="10" priority="2" operator="containsText" text="Fair">
      <formula>NOT(ISERROR(SEARCH("Fair",F8)))</formula>
    </cfRule>
    <cfRule type="containsText" dxfId="9" priority="3" operator="containsText" text="Very Poor">
      <formula>NOT(ISERROR(SEARCH("Very Poor",F8)))</formula>
    </cfRule>
    <cfRule type="containsText" dxfId="8" priority="4" operator="containsText" text="Poor">
      <formula>NOT(ISERROR(SEARCH("Poor",F8)))</formula>
    </cfRule>
    <cfRule type="containsText" dxfId="7" priority="5" operator="containsText" text="Very Good">
      <formula>NOT(ISERROR(SEARCH("Very Good",F8)))</formula>
    </cfRule>
    <cfRule type="containsText" dxfId="6" priority="6" operator="containsText" text="Good">
      <formula>NOT(ISERROR(SEARCH("Good",F8)))</formula>
    </cfRule>
  </conditionalFormatting>
  <dataValidations count="2">
    <dataValidation type="list" allowBlank="1" showInputMessage="1" showErrorMessage="1" sqref="E4:E7 E32:E34 E36:E37 E29:E30 E13:E14 E16:E18 E9:E11 E20:E21 E23:E27 E39:E40 I4:I7 I32:I34 I36:I37 I29:I30 I13:I14 I16:I18 I9:I11 I20:I21 I23:I27 I39:I40 M4:M7 M32:M34 M36:M37 M29:M30 M13:M14 M16:M18 M9:M11 M20:M21 M23:M27 M39:M40 Q4:Q7 Q32:Q34 Q36:Q37 Q29:Q30 Q13:Q14 Q16:Q18 Q9:Q11 Q20:Q21 Q23:Q27 Q39:Q40" xr:uid="{890E488E-F4CF-4623-BBC0-1BD7E5CD7787}">
      <formula1>"1,2,3,4,5"</formula1>
    </dataValidation>
    <dataValidation type="list" allowBlank="1" showInputMessage="1" showErrorMessage="1" sqref="F4:F7 F13:F14 F16:F18 F9:F11 F32:F34 F36:F37 F29:F30 F20:F21 F23:F27 F39:F40 J4:J7 J13:J14 J16:J18 J9:J11 J32:J34 J36:J37 J29:J30 J20:J21 J23:J27 J39:J40 N4:N7 N13:N14 N16:N18 N9:N11 N32:N34 N36:N37 N29:N30 N20:N21 N23:N27 N39:N40 R4:R7 R13:R14 R16:R18 R9:R11 R32:R34 R36:R37 R29:R30 R20:R21 R23:R27 R39:R40" xr:uid="{9DD9DD84-CF6A-46CE-9C34-CBE085EDED98}">
      <formula1>"Very Good,Good,Fair,Poor,Very Poor,N/A"</formula1>
    </dataValidation>
  </dataValidations>
  <printOptions horizontalCentered="1"/>
  <pageMargins left="0.23622047244094491" right="0.23622047244094491" top="0.74803149606299213" bottom="0.74803149606299213" header="0.31496062992125984" footer="0.31496062992125984"/>
  <pageSetup paperSize="3" scale="77" orientation="portrait" horizontalDpi="4294967293" r:id="rId1"/>
  <headerFooter>
    <oddHeader>&amp;C&amp;"-,Bold"&amp;12Stormwater Asset Performance Evaluation Matrix</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BBB16-F809-40B3-A3BE-B01547D7DA27}">
  <sheetPr>
    <tabColor rgb="FFC00000"/>
    <pageSetUpPr fitToPage="1"/>
  </sheetPr>
  <dimension ref="A1:M44"/>
  <sheetViews>
    <sheetView zoomScale="88" zoomScaleNormal="88" workbookViewId="0">
      <pane ySplit="2" topLeftCell="A3" activePane="bottomLeft" state="frozen"/>
      <selection activeCell="B56" sqref="B56:L56"/>
      <selection pane="bottomLeft" activeCell="B56" sqref="B56:L56"/>
    </sheetView>
  </sheetViews>
  <sheetFormatPr defaultColWidth="8.77734375" defaultRowHeight="14.4" x14ac:dyDescent="0.3"/>
  <cols>
    <col min="1" max="1" width="20.6640625" style="138" customWidth="1"/>
    <col min="2" max="2" width="7.5546875" style="245" customWidth="1"/>
    <col min="3" max="3" width="55.44140625" style="140" customWidth="1"/>
    <col min="4" max="4" width="12.77734375" style="140" customWidth="1"/>
    <col min="5" max="5" width="16.77734375" style="140" customWidth="1"/>
    <col min="6" max="6" width="4.5546875" style="139" customWidth="1"/>
    <col min="7" max="7" width="9.44140625" style="138" bestFit="1" customWidth="1"/>
    <col min="8" max="16384" width="8.77734375" style="138"/>
  </cols>
  <sheetData>
    <row r="1" spans="1:11" ht="60" customHeight="1" x14ac:dyDescent="0.3">
      <c r="A1" s="371" t="s">
        <v>301</v>
      </c>
      <c r="B1" s="430" t="s">
        <v>49</v>
      </c>
      <c r="C1" s="371" t="s">
        <v>302</v>
      </c>
      <c r="D1" s="371" t="s">
        <v>303</v>
      </c>
      <c r="E1" s="371" t="s">
        <v>295</v>
      </c>
      <c r="F1" s="452" t="s">
        <v>67</v>
      </c>
    </row>
    <row r="2" spans="1:11" ht="65.099999999999994" customHeight="1" thickBot="1" x14ac:dyDescent="0.35">
      <c r="A2" s="376"/>
      <c r="B2" s="432"/>
      <c r="C2" s="376"/>
      <c r="D2" s="376"/>
      <c r="E2" s="376"/>
      <c r="F2" s="458"/>
    </row>
    <row r="3" spans="1:11" ht="30" customHeight="1" x14ac:dyDescent="0.3">
      <c r="A3" s="433"/>
      <c r="B3" s="430" t="s">
        <v>36</v>
      </c>
      <c r="C3" s="166" t="s">
        <v>185</v>
      </c>
      <c r="D3" s="180"/>
      <c r="E3" s="181"/>
      <c r="F3" s="182" t="str">
        <f t="shared" ref="F3:F10" si="0">IF(E3="Very Good",1,IF(E3="Good",2,IF(E3="Fair",3,IF(E3="Poor",4,IF(E3="Very Poor",5,"")))))</f>
        <v/>
      </c>
    </row>
    <row r="4" spans="1:11" ht="30" customHeight="1" x14ac:dyDescent="0.3">
      <c r="A4" s="434"/>
      <c r="B4" s="431"/>
      <c r="C4" s="231" t="s">
        <v>244</v>
      </c>
      <c r="D4" s="180"/>
      <c r="E4" s="241"/>
      <c r="F4" s="182" t="str">
        <f t="shared" si="0"/>
        <v/>
      </c>
    </row>
    <row r="5" spans="1:11" ht="30" customHeight="1" x14ac:dyDescent="0.3">
      <c r="A5" s="434"/>
      <c r="B5" s="431"/>
      <c r="C5" s="231" t="s">
        <v>186</v>
      </c>
      <c r="D5" s="180"/>
      <c r="E5" s="183"/>
      <c r="F5" s="182" t="str">
        <f t="shared" si="0"/>
        <v/>
      </c>
    </row>
    <row r="6" spans="1:11" ht="30" customHeight="1" x14ac:dyDescent="0.3">
      <c r="A6" s="434"/>
      <c r="B6" s="431"/>
      <c r="C6" s="231" t="s">
        <v>187</v>
      </c>
      <c r="D6" s="180"/>
      <c r="E6" s="183"/>
      <c r="F6" s="182" t="str">
        <f t="shared" si="0"/>
        <v/>
      </c>
    </row>
    <row r="7" spans="1:11" ht="30" customHeight="1" x14ac:dyDescent="0.3">
      <c r="A7" s="434"/>
      <c r="B7" s="431"/>
      <c r="C7" s="161" t="s">
        <v>188</v>
      </c>
      <c r="D7" s="180"/>
      <c r="E7" s="183"/>
      <c r="F7" s="182" t="str">
        <f t="shared" si="0"/>
        <v/>
      </c>
    </row>
    <row r="8" spans="1:11" ht="30" customHeight="1" x14ac:dyDescent="0.3">
      <c r="A8" s="434"/>
      <c r="B8" s="431"/>
      <c r="C8" s="161" t="s">
        <v>189</v>
      </c>
      <c r="D8" s="180"/>
      <c r="E8" s="183"/>
      <c r="F8" s="182" t="str">
        <f t="shared" si="0"/>
        <v/>
      </c>
    </row>
    <row r="9" spans="1:11" ht="30" customHeight="1" x14ac:dyDescent="0.3">
      <c r="A9" s="434"/>
      <c r="B9" s="431"/>
      <c r="C9" s="232" t="s">
        <v>190</v>
      </c>
      <c r="D9" s="180"/>
      <c r="E9" s="183"/>
      <c r="F9" s="182" t="str">
        <f t="shared" si="0"/>
        <v/>
      </c>
    </row>
    <row r="10" spans="1:11" ht="30" customHeight="1" thickBot="1" x14ac:dyDescent="0.35">
      <c r="A10" s="434"/>
      <c r="B10" s="431"/>
      <c r="C10" s="161" t="s">
        <v>191</v>
      </c>
      <c r="D10" s="180"/>
      <c r="E10" s="233"/>
      <c r="F10" s="182" t="str">
        <f t="shared" si="0"/>
        <v/>
      </c>
    </row>
    <row r="11" spans="1:11" ht="15" customHeight="1" thickBot="1" x14ac:dyDescent="0.35">
      <c r="A11" s="434"/>
      <c r="B11" s="432"/>
      <c r="C11" s="154" t="s">
        <v>151</v>
      </c>
      <c r="D11" s="135">
        <f>SUMIF(F3:F10,"&gt;0",D3:D10)</f>
        <v>0</v>
      </c>
      <c r="E11" s="317" t="str">
        <f>IFERROR(VLOOKUP(ROUND(IFERROR(IF($D11=0,(AVERAGEIF(F3:F10,"&gt;0")),(SUMPRODUCT(F3:F10,$D3:$D10)/$D11)),""),0),$B$35:$C$40,2,0),"")</f>
        <v/>
      </c>
      <c r="F11" s="158" t="str">
        <f>IFERROR(ROUND(IFERROR(IF($D11=0,(AVERAGEIF(F3:F10,"&gt;0")),(SUMPRODUCT(F3:F10,$D3:$D10)/$D11)),""),0),"")</f>
        <v/>
      </c>
    </row>
    <row r="12" spans="1:11" ht="30" customHeight="1" x14ac:dyDescent="0.3">
      <c r="A12" s="434"/>
      <c r="B12" s="430" t="s">
        <v>37</v>
      </c>
      <c r="C12" s="234" t="s">
        <v>192</v>
      </c>
      <c r="D12" s="180"/>
      <c r="E12" s="181"/>
      <c r="F12" s="182" t="str">
        <f t="shared" ref="F12:F14" si="1">IF(E12="Very Good",1,IF(E12="Good",2,IF(E12="Fair",3,IF(E12="Poor",4,IF(E12="Very Poor",5,"")))))</f>
        <v/>
      </c>
    </row>
    <row r="13" spans="1:11" ht="30" customHeight="1" x14ac:dyDescent="0.3">
      <c r="A13" s="434"/>
      <c r="B13" s="431"/>
      <c r="C13" s="235" t="s">
        <v>193</v>
      </c>
      <c r="D13" s="180"/>
      <c r="E13" s="183"/>
      <c r="F13" s="182" t="str">
        <f t="shared" si="1"/>
        <v/>
      </c>
      <c r="K13" s="236"/>
    </row>
    <row r="14" spans="1:11" ht="30" customHeight="1" thickBot="1" x14ac:dyDescent="0.35">
      <c r="A14" s="434"/>
      <c r="B14" s="431"/>
      <c r="C14" s="161" t="s">
        <v>194</v>
      </c>
      <c r="D14" s="180"/>
      <c r="E14" s="184"/>
      <c r="F14" s="182" t="str">
        <f t="shared" si="1"/>
        <v/>
      </c>
    </row>
    <row r="15" spans="1:11" ht="15" customHeight="1" thickBot="1" x14ac:dyDescent="0.35">
      <c r="A15" s="434"/>
      <c r="B15" s="432"/>
      <c r="C15" s="154" t="s">
        <v>153</v>
      </c>
      <c r="D15" s="135">
        <f>SUMIF(F12:F14,"&gt;0",D12:D14)</f>
        <v>0</v>
      </c>
      <c r="E15" s="317" t="str">
        <f>IFERROR(VLOOKUP(ROUND(IFERROR(IF($D15=0,(AVERAGEIF(F12:F14,"&gt;0")),(SUMPRODUCT(F12:F14,$D12:$D14)/$D15)),""),0),$B$35:$C$40,2,0),"")</f>
        <v/>
      </c>
      <c r="F15" s="137" t="str">
        <f>IFERROR(ROUND(IFERROR(IF($D15=0,(AVERAGEIF(F12:F14,"&gt;0")),(SUMPRODUCT(F12:F14,$D12:$D14)/$D15)),""),0),"")</f>
        <v/>
      </c>
      <c r="G15" s="139"/>
      <c r="I15" s="139"/>
    </row>
    <row r="16" spans="1:11" ht="30" customHeight="1" x14ac:dyDescent="0.3">
      <c r="A16" s="434"/>
      <c r="B16" s="430" t="s">
        <v>40</v>
      </c>
      <c r="C16" s="237" t="s">
        <v>195</v>
      </c>
      <c r="D16" s="180"/>
      <c r="E16" s="181"/>
      <c r="F16" s="182" t="str">
        <f>IF(E16="Very Good",1,IF(E16="Good",2,IF(E16="Fair",3,IF(E16="Poor",4,IF(E16="Very Poor",5,"")))))</f>
        <v/>
      </c>
    </row>
    <row r="17" spans="1:13" ht="31.05" customHeight="1" x14ac:dyDescent="0.3">
      <c r="A17" s="434"/>
      <c r="B17" s="431"/>
      <c r="C17" s="232" t="s">
        <v>256</v>
      </c>
      <c r="D17" s="180"/>
      <c r="E17" s="183"/>
      <c r="F17" s="182" t="str">
        <f>IF(E17="Very Good",1,IF(E17="Good",2,IF(E17="Fair",3,IF(E17="Poor",4,IF(E17="Very Poor",5,"")))))</f>
        <v/>
      </c>
    </row>
    <row r="18" spans="1:13" ht="34.799999999999997" customHeight="1" x14ac:dyDescent="0.3">
      <c r="A18" s="434"/>
      <c r="B18" s="431"/>
      <c r="C18" s="238" t="s">
        <v>257</v>
      </c>
      <c r="D18" s="239"/>
      <c r="E18" s="278"/>
      <c r="F18" s="279" t="str">
        <f>IF(E18="Very Good",1,IF(E18="Good",2,IF(E18="Fair",3,IF(E18="Poor",4,IF(E18="Very Poor",5,"")))))</f>
        <v/>
      </c>
    </row>
    <row r="19" spans="1:13" ht="30" customHeight="1" thickBot="1" x14ac:dyDescent="0.35">
      <c r="A19" s="434"/>
      <c r="B19" s="431"/>
      <c r="C19" s="240" t="s">
        <v>258</v>
      </c>
      <c r="D19" s="184"/>
      <c r="E19" s="184"/>
      <c r="F19" s="210" t="str">
        <f t="shared" ref="F19" si="2">IF(E19="Very Good",1,IF(E19="Good",2,IF(E19="Fair",3,IF(E19="Poor",4,IF(E19="Very Poor",5,"")))))</f>
        <v/>
      </c>
      <c r="L19" s="242"/>
      <c r="M19" s="242"/>
    </row>
    <row r="20" spans="1:13" ht="15" customHeight="1" thickBot="1" x14ac:dyDescent="0.35">
      <c r="A20" s="434"/>
      <c r="B20" s="432"/>
      <c r="C20" s="194" t="s">
        <v>196</v>
      </c>
      <c r="D20" s="228">
        <f>SUMIF(F16:F19,"&gt;0",D16:D19)</f>
        <v>0</v>
      </c>
      <c r="E20" s="318" t="str">
        <f>IFERROR(VLOOKUP(ROUND(IFERROR(IF($D20=0,(AVERAGEIF(F16:F19,"&gt;0")),(SUMPRODUCT(F16:F19,$D16:$D19)/$D20)),""),0),$B$35:$C$40,2,0),"")</f>
        <v/>
      </c>
      <c r="F20" s="280" t="str">
        <f>IFERROR(ROUND(IFERROR(IF($D20=0,(AVERAGEIF(F16:F19,"&gt;0")),(SUMPRODUCT(F16:F19,$D16:$D19)/$D20)),""),0),"")</f>
        <v/>
      </c>
    </row>
    <row r="21" spans="1:13" ht="45.6" customHeight="1" x14ac:dyDescent="0.3">
      <c r="A21" s="434"/>
      <c r="B21" s="430" t="s">
        <v>41</v>
      </c>
      <c r="C21" s="166" t="s">
        <v>259</v>
      </c>
      <c r="D21" s="181"/>
      <c r="E21" s="181"/>
      <c r="F21" s="209" t="str">
        <f t="shared" ref="F21:F22" si="3">IF(E21="Very Good",1,IF(E21="Good",2,IF(E21="Fair",3,IF(E21="Poor",4,IF(E21="Very Poor",5,"")))))</f>
        <v/>
      </c>
      <c r="L21" s="242"/>
      <c r="M21" s="242"/>
    </row>
    <row r="22" spans="1:13" ht="37.200000000000003" customHeight="1" thickBot="1" x14ac:dyDescent="0.35">
      <c r="A22" s="434"/>
      <c r="B22" s="431"/>
      <c r="C22" s="231" t="s">
        <v>260</v>
      </c>
      <c r="D22" s="157"/>
      <c r="E22" s="157"/>
      <c r="F22" s="71" t="str">
        <f t="shared" si="3"/>
        <v/>
      </c>
    </row>
    <row r="23" spans="1:13" ht="15" customHeight="1" thickBot="1" x14ac:dyDescent="0.35">
      <c r="A23" s="435"/>
      <c r="B23" s="432"/>
      <c r="C23" s="154" t="s">
        <v>167</v>
      </c>
      <c r="D23" s="135">
        <f>SUMIF(F21:F22,"&gt;0",D21:D22)</f>
        <v>0</v>
      </c>
      <c r="E23" s="318" t="str">
        <f>IFERROR(VLOOKUP(ROUND(IFERROR(IF($D23=0,(AVERAGEIF(F21:F22,"&gt;0")),(SUMPRODUCT(F21:F22,$D21:$D22)/$D23)),""),0),$B$35:$C$40,2,0),"")</f>
        <v/>
      </c>
      <c r="F23" s="137" t="str">
        <f>IFERROR(ROUND(IFERROR(IF($D23=0,(AVERAGEIF(F21:F22,"&gt;0")),(SUMPRODUCT(F21:F22,$D21:$D22)/$D23)),""),0),"")</f>
        <v/>
      </c>
      <c r="L23" s="242"/>
      <c r="M23" s="242"/>
    </row>
    <row r="24" spans="1:13" ht="15" thickBot="1" x14ac:dyDescent="0.35">
      <c r="A24" s="459" t="s">
        <v>173</v>
      </c>
      <c r="B24" s="460"/>
      <c r="C24" s="460"/>
      <c r="D24" s="137"/>
      <c r="E24" s="137">
        <f>IF(F24=1,"Very Good",IF(F24=2,"Good",IF(F24=3,"Fair",IF(F24=4,"Poor",IF(F24=5,"Very Poor",0)))))</f>
        <v>0</v>
      </c>
      <c r="F24" s="137" t="str">
        <f>IFERROR(ROUND(SUM(F3:F10,F12:F14,F16:F19,F21:F22)/COUNT(F3:F10,F12:F14,F16:F19,F21:F22),0),"")</f>
        <v/>
      </c>
      <c r="L24" s="242"/>
      <c r="M24" s="242"/>
    </row>
    <row r="25" spans="1:13" x14ac:dyDescent="0.3">
      <c r="A25" s="243"/>
      <c r="B25" s="243"/>
      <c r="C25" s="243"/>
      <c r="F25" s="140"/>
      <c r="G25" s="140"/>
      <c r="L25" s="242"/>
      <c r="M25" s="242"/>
    </row>
    <row r="26" spans="1:13" ht="39.15" customHeight="1" thickBot="1" x14ac:dyDescent="0.35">
      <c r="A26" s="244" t="s">
        <v>79</v>
      </c>
      <c r="B26" s="457" t="s">
        <v>304</v>
      </c>
      <c r="C26" s="457"/>
      <c r="D26" s="457"/>
      <c r="E26" s="457"/>
      <c r="F26" s="457"/>
    </row>
    <row r="27" spans="1:13" ht="30" customHeight="1" thickBot="1" x14ac:dyDescent="0.35">
      <c r="A27" s="250" t="s">
        <v>297</v>
      </c>
      <c r="B27" s="421" t="s">
        <v>290</v>
      </c>
      <c r="C27" s="422"/>
      <c r="D27" s="315"/>
      <c r="E27" s="315"/>
      <c r="F27" s="315"/>
      <c r="G27" s="315"/>
    </row>
    <row r="28" spans="1:13" s="139" customFormat="1" ht="15" thickBot="1" x14ac:dyDescent="0.35">
      <c r="A28" s="150"/>
      <c r="B28" s="444" t="s">
        <v>84</v>
      </c>
      <c r="C28" s="445"/>
      <c r="D28" s="140"/>
      <c r="E28" s="131"/>
      <c r="I28" s="138"/>
      <c r="J28" s="138"/>
      <c r="K28" s="138"/>
    </row>
    <row r="29" spans="1:13" s="139" customFormat="1" x14ac:dyDescent="0.3">
      <c r="A29" s="138"/>
      <c r="B29" s="149">
        <v>1</v>
      </c>
      <c r="C29" s="148" t="s">
        <v>85</v>
      </c>
      <c r="D29" s="140"/>
      <c r="E29" s="131"/>
      <c r="I29" s="138"/>
      <c r="J29" s="138"/>
      <c r="K29" s="138"/>
    </row>
    <row r="30" spans="1:13" s="139" customFormat="1" x14ac:dyDescent="0.3">
      <c r="A30" s="138"/>
      <c r="B30" s="147">
        <v>2</v>
      </c>
      <c r="C30" s="146" t="s">
        <v>86</v>
      </c>
      <c r="D30" s="140"/>
      <c r="E30" s="131"/>
      <c r="I30" s="138"/>
      <c r="J30" s="138"/>
      <c r="K30" s="138"/>
    </row>
    <row r="31" spans="1:13" s="139" customFormat="1" x14ac:dyDescent="0.3">
      <c r="A31" s="138"/>
      <c r="B31" s="147">
        <v>3</v>
      </c>
      <c r="C31" s="146" t="s">
        <v>87</v>
      </c>
      <c r="D31" s="140"/>
      <c r="E31" s="131"/>
      <c r="I31" s="138"/>
      <c r="J31" s="138"/>
      <c r="K31" s="138"/>
    </row>
    <row r="32" spans="1:13" s="139" customFormat="1" x14ac:dyDescent="0.3">
      <c r="A32" s="138"/>
      <c r="B32" s="147">
        <v>4</v>
      </c>
      <c r="C32" s="146" t="s">
        <v>88</v>
      </c>
      <c r="D32" s="140"/>
      <c r="E32" s="131"/>
      <c r="I32" s="138"/>
      <c r="J32" s="138"/>
      <c r="K32" s="138"/>
    </row>
    <row r="33" spans="1:11" s="139" customFormat="1" ht="15" thickBot="1" x14ac:dyDescent="0.35">
      <c r="A33" s="138"/>
      <c r="B33" s="145">
        <v>5</v>
      </c>
      <c r="C33" s="144" t="s">
        <v>89</v>
      </c>
      <c r="D33" s="140"/>
      <c r="E33" s="131"/>
      <c r="I33" s="138"/>
      <c r="J33" s="138"/>
      <c r="K33" s="138"/>
    </row>
    <row r="34" spans="1:11" s="139" customFormat="1" ht="15" thickBot="1" x14ac:dyDescent="0.35">
      <c r="A34" s="249" t="s">
        <v>298</v>
      </c>
      <c r="B34" s="408" t="s">
        <v>291</v>
      </c>
      <c r="C34" s="408"/>
      <c r="D34" s="408"/>
      <c r="E34" s="408"/>
      <c r="F34" s="408"/>
      <c r="G34" s="408"/>
      <c r="I34" s="138"/>
      <c r="J34" s="138"/>
      <c r="K34" s="138"/>
    </row>
    <row r="35" spans="1:11" s="139" customFormat="1" ht="30" customHeight="1" thickBot="1" x14ac:dyDescent="0.35">
      <c r="A35" s="250" t="s">
        <v>81</v>
      </c>
      <c r="B35" s="446" t="s">
        <v>299</v>
      </c>
      <c r="C35" s="447"/>
      <c r="D35" s="316"/>
      <c r="E35" s="316"/>
      <c r="F35" s="316"/>
      <c r="G35" s="316"/>
      <c r="I35" s="138"/>
      <c r="J35" s="138"/>
      <c r="K35" s="138"/>
    </row>
    <row r="36" spans="1:11" x14ac:dyDescent="0.3">
      <c r="A36" s="150"/>
      <c r="B36" s="196">
        <v>1</v>
      </c>
      <c r="C36" s="197" t="s">
        <v>174</v>
      </c>
      <c r="F36" s="138"/>
    </row>
    <row r="37" spans="1:11" x14ac:dyDescent="0.3">
      <c r="B37" s="198">
        <v>2</v>
      </c>
      <c r="C37" s="199" t="s">
        <v>118</v>
      </c>
      <c r="F37" s="138"/>
    </row>
    <row r="38" spans="1:11" x14ac:dyDescent="0.3">
      <c r="B38" s="200">
        <v>3</v>
      </c>
      <c r="C38" s="201" t="s">
        <v>175</v>
      </c>
      <c r="F38" s="138"/>
    </row>
    <row r="39" spans="1:11" x14ac:dyDescent="0.3">
      <c r="B39" s="202">
        <v>4</v>
      </c>
      <c r="C39" s="203" t="s">
        <v>176</v>
      </c>
      <c r="F39" s="138"/>
    </row>
    <row r="40" spans="1:11" x14ac:dyDescent="0.3">
      <c r="B40" s="204">
        <v>5</v>
      </c>
      <c r="C40" s="205" t="s">
        <v>177</v>
      </c>
      <c r="F40" s="138"/>
    </row>
    <row r="41" spans="1:11" ht="15" thickBot="1" x14ac:dyDescent="0.35">
      <c r="B41" s="206">
        <v>0</v>
      </c>
      <c r="C41" s="207" t="s">
        <v>178</v>
      </c>
      <c r="F41" s="138"/>
    </row>
    <row r="42" spans="1:11" s="139" customFormat="1" x14ac:dyDescent="0.3">
      <c r="A42" s="138"/>
      <c r="B42" s="131"/>
      <c r="C42" s="316"/>
      <c r="D42" s="140"/>
      <c r="E42" s="131"/>
      <c r="I42" s="138"/>
      <c r="J42" s="138"/>
      <c r="K42" s="138"/>
    </row>
    <row r="43" spans="1:11" s="195" customFormat="1" ht="48" customHeight="1" x14ac:dyDescent="0.3">
      <c r="A43" s="143" t="s">
        <v>82</v>
      </c>
      <c r="B43" s="440" t="s">
        <v>285</v>
      </c>
      <c r="C43" s="440"/>
      <c r="D43" s="440"/>
      <c r="E43" s="440"/>
      <c r="F43" s="440"/>
      <c r="G43" s="320"/>
    </row>
    <row r="44" spans="1:11" s="319" customFormat="1" ht="30" customHeight="1" x14ac:dyDescent="0.3">
      <c r="A44" s="151" t="s">
        <v>83</v>
      </c>
      <c r="B44" s="420" t="s">
        <v>300</v>
      </c>
      <c r="C44" s="420"/>
      <c r="D44" s="420"/>
      <c r="E44" s="420"/>
      <c r="F44" s="420"/>
      <c r="G44" s="140"/>
    </row>
  </sheetData>
  <sheetProtection sheet="1" formatCells="0" formatColumns="0" formatRows="0" insertColumns="0" insertRows="0" deleteColumns="0" deleteRows="0" autoFilter="0"/>
  <mergeCells count="19">
    <mergeCell ref="E1:E2"/>
    <mergeCell ref="F1:F2"/>
    <mergeCell ref="A24:C24"/>
    <mergeCell ref="A1:A2"/>
    <mergeCell ref="B1:B2"/>
    <mergeCell ref="C1:C2"/>
    <mergeCell ref="D1:D2"/>
    <mergeCell ref="A3:A23"/>
    <mergeCell ref="B3:B11"/>
    <mergeCell ref="B12:B15"/>
    <mergeCell ref="B16:B20"/>
    <mergeCell ref="B21:B23"/>
    <mergeCell ref="B44:F44"/>
    <mergeCell ref="B26:F26"/>
    <mergeCell ref="B27:C27"/>
    <mergeCell ref="B28:C28"/>
    <mergeCell ref="B34:G34"/>
    <mergeCell ref="B35:C35"/>
    <mergeCell ref="B43:F43"/>
  </mergeCells>
  <conditionalFormatting sqref="E11 E15 E20 E23:E24">
    <cfRule type="containsText" dxfId="5" priority="6" operator="containsText" text="Good">
      <formula>NOT(ISERROR(SEARCH("Good",E11)))</formula>
    </cfRule>
  </conditionalFormatting>
  <conditionalFormatting sqref="E11 E15 E20 E23:E24">
    <cfRule type="containsText" dxfId="4" priority="1" operator="containsText" text="N/A">
      <formula>NOT(ISERROR(SEARCH("N/A",E11)))</formula>
    </cfRule>
  </conditionalFormatting>
  <conditionalFormatting sqref="E11 E15 E20 E23:E24">
    <cfRule type="containsText" dxfId="3" priority="2" operator="containsText" text="Fair">
      <formula>NOT(ISERROR(SEARCH("Fair",E11)))</formula>
    </cfRule>
  </conditionalFormatting>
  <conditionalFormatting sqref="E11 E15 E20 E23:E24">
    <cfRule type="containsText" dxfId="2" priority="3" operator="containsText" text="Very Poor">
      <formula>NOT(ISERROR(SEARCH("Very Poor",E11)))</formula>
    </cfRule>
  </conditionalFormatting>
  <conditionalFormatting sqref="E11 E15 E20 E23:E24">
    <cfRule type="containsText" dxfId="1" priority="4" operator="containsText" text="Poor">
      <formula>NOT(ISERROR(SEARCH("Poor",E11)))</formula>
    </cfRule>
  </conditionalFormatting>
  <conditionalFormatting sqref="E11 E15 E20 E23:E24">
    <cfRule type="containsText" dxfId="0" priority="5" operator="containsText" text="Very Good">
      <formula>NOT(ISERROR(SEARCH("Very Good",E11)))</formula>
    </cfRule>
  </conditionalFormatting>
  <dataValidations count="2">
    <dataValidation type="list" allowBlank="1" showInputMessage="1" showErrorMessage="1" sqref="D3:D10 D21:D22 D12:D14 D16:D19" xr:uid="{0DC8108C-17D5-4BB5-8D73-B3CA54DB6783}">
      <formula1>"1,2,3,4,5"</formula1>
    </dataValidation>
    <dataValidation type="list" allowBlank="1" showInputMessage="1" showErrorMessage="1" sqref="E21:E22 E12:E14 E3:E10 E16:E19" xr:uid="{74ABBC54-C572-46C7-8067-22370B009F57}">
      <formula1>"Very Good,Good,Fair,Poor,Very Poor,N/A"</formula1>
    </dataValidation>
  </dataValidations>
  <pageMargins left="0.23622047244094491" right="0.23622047244094491" top="0.74803149606299213" bottom="0.74803149606299213" header="0.31496062992125984" footer="0.31496062992125984"/>
  <pageSetup paperSize="5" scale="86" fitToHeight="0" orientation="portrait" horizontalDpi="4294967293" r:id="rId1"/>
  <headerFooter>
    <oddHeader>&amp;C&amp;"-,Bold"&amp;12General Asset Performance Evaluation Matrix</oddHeader>
  </headerFooter>
  <rowBreaks count="1" manualBreakCount="1">
    <brk id="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1. LOS Asset Hierarchy Template</vt:lpstr>
      <vt:lpstr>2. LOS Asset Hierarchy eg Storm</vt:lpstr>
      <vt:lpstr>3. Serv Object CLOS Statements</vt:lpstr>
      <vt:lpstr>4. Cond Ratings Stormwater</vt:lpstr>
      <vt:lpstr>5, General Performance Ratings</vt:lpstr>
      <vt:lpstr>6. Stormwater Perf Criteria</vt:lpstr>
      <vt:lpstr>7. Storm Asset Class Perf Eval.</vt:lpstr>
      <vt:lpstr>8. Storm Asset Perf Eval.</vt:lpstr>
      <vt:lpstr>9. General Asset Evaluation</vt:lpstr>
      <vt:lpstr>A. SW Summary ALOS Info</vt:lpstr>
      <vt:lpstr>B. ALOS Framework</vt:lpstr>
      <vt:lpstr>C. ALOS to CLOS Mapping</vt:lpstr>
      <vt:lpstr>'1. LOS Asset Hierarchy Template'!Print_Area</vt:lpstr>
      <vt:lpstr>'2. LOS Asset Hierarchy eg Storm'!Print_Area</vt:lpstr>
      <vt:lpstr>'3. Serv Object CLOS Statements'!Print_Area</vt:lpstr>
      <vt:lpstr>'4. Cond Ratings Stormwater'!Print_Area</vt:lpstr>
      <vt:lpstr>'5, General Performance Ratings'!Print_Area</vt:lpstr>
      <vt:lpstr>'6. Stormwater Perf Criteria'!Print_Area</vt:lpstr>
      <vt:lpstr>'7. Storm Asset Class Perf Eval.'!Print_Area</vt:lpstr>
      <vt:lpstr>'8. Storm Asset Perf Eval.'!Print_Area</vt:lpstr>
      <vt:lpstr>'9. General Asset Evaluation'!Print_Area</vt:lpstr>
      <vt:lpstr>'A. SW Summary ALOS Info'!Print_Area</vt:lpstr>
      <vt:lpstr>'C. ALOS to CLOS Mapping'!Print_Area</vt:lpstr>
      <vt:lpstr>'4. Cond Ratings Stormwater'!Print_Titles</vt:lpstr>
      <vt:lpstr>'5, General Performance Ratings'!Print_Titles</vt:lpstr>
      <vt:lpstr>'6. Stormwater Perf Criteria'!Print_Titles</vt:lpstr>
      <vt:lpstr>'7. Storm Asset Class Perf Eval.'!Print_Titles</vt:lpstr>
      <vt:lpstr>'8. Storm Asset Perf Eval.'!Print_Titles</vt:lpstr>
      <vt:lpstr>'9. General Asset Evaluation'!Print_Titles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Troy Mander</dc:creator>
  <cp:lastModifiedBy>Troy Mander</cp:lastModifiedBy>
  <dcterms:created xsi:type="dcterms:W3CDTF">2021-01-19T19:52:08Z</dcterms:created>
  <dcterms:modified xsi:type="dcterms:W3CDTF">2021-10-22T14:55:06Z</dcterms:modified>
</cp:coreProperties>
</file>