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67e34485ee849091/Documents/AMONT Workshops/2020 MAMP/Module 3 Levels of Service/"/>
    </mc:Choice>
  </mc:AlternateContent>
  <xr:revisionPtr revIDLastSave="242" documentId="8_{0E4E5BC0-5A57-4153-A55A-243C44D2DC48}" xr6:coauthVersionLast="47" xr6:coauthVersionMax="47" xr10:uidLastSave="{23C53EA8-CA15-4C62-A277-4FA60A849EFE}"/>
  <bookViews>
    <workbookView xWindow="-108" yWindow="-108" windowWidth="23256" windowHeight="12576" xr2:uid="{AD87709F-CBF5-45EB-B2A5-91FD4AB577C9}"/>
  </bookViews>
  <sheets>
    <sheet name="1. LOS Asset Hierarchy Template" sheetId="38" r:id="rId1"/>
    <sheet name="2. LOS Asset Hierarchy e.g. WW" sheetId="37" r:id="rId2"/>
    <sheet name="3 .Serv Object CLOS Statements" sheetId="3" r:id="rId3"/>
    <sheet name="4. Cond Ratings Wastewater" sheetId="13" r:id="rId4"/>
    <sheet name="5, General Performance Ratings" sheetId="29" r:id="rId5"/>
    <sheet name="6. Wastewater Perf Criteria" sheetId="32" r:id="rId6"/>
    <sheet name="7. WW Asset Class Perf. Eval." sheetId="47" r:id="rId7"/>
    <sheet name="8. WW Asset Perf. Eval." sheetId="46" r:id="rId8"/>
    <sheet name="9. General Asset Evaluation" sheetId="44" r:id="rId9"/>
    <sheet name="A. WW Summary ALOS Info" sheetId="35" r:id="rId10"/>
    <sheet name="B. ALOS Framework" sheetId="45" r:id="rId11"/>
    <sheet name="C. ALOS to CLOS Mapping" sheetId="48" r:id="rId12"/>
  </sheets>
  <definedNames>
    <definedName name="DATA" localSheetId="6">#REF!</definedName>
    <definedName name="DATA" localSheetId="7">#REF!</definedName>
    <definedName name="DATA" localSheetId="8">#REF!</definedName>
    <definedName name="DATA">#REF!</definedName>
    <definedName name="_xlnm.Print_Area" localSheetId="0">'1. LOS Asset Hierarchy Template'!$A$1:$L$63</definedName>
    <definedName name="_xlnm.Print_Area" localSheetId="1">'2. LOS Asset Hierarchy e.g. WW'!$A$1:$L$63</definedName>
    <definedName name="_xlnm.Print_Area" localSheetId="2">'3 .Serv Object CLOS Statements'!$A$1:$C$6</definedName>
    <definedName name="_xlnm.Print_Area" localSheetId="3">'4. Cond Ratings Wastewater'!$A$1:$H$8</definedName>
    <definedName name="_xlnm.Print_Area" localSheetId="4">'5, General Performance Ratings'!$A$1:$F$12</definedName>
    <definedName name="_xlnm.Print_Area" localSheetId="5">'6. Wastewater Perf Criteria'!$A$1:$D$14</definedName>
    <definedName name="_xlnm.Print_Area" localSheetId="6">'7. WW Asset Class Perf. Eval.'!$A$1:$L$80</definedName>
    <definedName name="_xlnm.Print_Area" localSheetId="7">'8. WW Asset Perf. Eval.'!$A$2:$G$72</definedName>
    <definedName name="_xlnm.Print_Area" localSheetId="8">'9. General Asset Evaluation'!$A$1:$F$42</definedName>
    <definedName name="_xlnm.Print_Area" localSheetId="9">'A. WW Summary ALOS Info'!$A$1:$H$13</definedName>
    <definedName name="_xlnm.Print_Area" localSheetId="11">'C. ALOS to CLOS Mapping'!$A$1:$H$8</definedName>
    <definedName name="_xlnm.Print_Titles" localSheetId="3">'4. Cond Ratings Wastewater'!$1:$1</definedName>
    <definedName name="_xlnm.Print_Titles" localSheetId="4">'5, General Performance Ratings'!$1:$1</definedName>
    <definedName name="_xlnm.Print_Titles" localSheetId="5">'6. Wastewater Perf Criteria'!$1:$1</definedName>
    <definedName name="_xlnm.Print_Titles" localSheetId="6">'7. WW Asset Class Perf. Eval.'!$1:$2</definedName>
    <definedName name="_xlnm.Print_Titles" localSheetId="7">'8. WW Asset Perf. Eval.'!$2:$3</definedName>
    <definedName name="_xlnm.Print_Titles" localSheetId="8">'9. General Asset Evaluation'!$1:$2</definedName>
    <definedName name="REFCELL" localSheetId="6">#REF!</definedName>
    <definedName name="REFCELL" localSheetId="7">#REF!</definedName>
    <definedName name="REFCELL" localSheetId="8">#REF!</definedName>
    <definedName name="REFCE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4" i="47" l="1"/>
  <c r="L63" i="47"/>
  <c r="E65" i="47" s="1"/>
  <c r="L60" i="47"/>
  <c r="L59" i="47"/>
  <c r="K61" i="47" s="1"/>
  <c r="L58" i="47"/>
  <c r="L57" i="47"/>
  <c r="L56" i="47"/>
  <c r="E61" i="47" s="1"/>
  <c r="E54" i="47"/>
  <c r="J54" i="47" s="1"/>
  <c r="L53" i="47"/>
  <c r="L52" i="47"/>
  <c r="K54" i="47" s="1"/>
  <c r="L49" i="47"/>
  <c r="L48" i="47"/>
  <c r="L47" i="47"/>
  <c r="L46" i="47"/>
  <c r="L45" i="47"/>
  <c r="E50" i="47" s="1"/>
  <c r="H43" i="47"/>
  <c r="F43" i="47"/>
  <c r="E43" i="47"/>
  <c r="J43" i="47" s="1"/>
  <c r="L42" i="47"/>
  <c r="L41" i="47"/>
  <c r="K43" i="47" s="1"/>
  <c r="L38" i="47"/>
  <c r="L37" i="47"/>
  <c r="L36" i="47"/>
  <c r="L35" i="47"/>
  <c r="E39" i="47" s="1"/>
  <c r="L34" i="47"/>
  <c r="L33" i="47"/>
  <c r="K39" i="47" s="1"/>
  <c r="L30" i="47"/>
  <c r="E31" i="47" s="1"/>
  <c r="L29" i="47"/>
  <c r="K31" i="47" s="1"/>
  <c r="H27" i="47"/>
  <c r="F27" i="47"/>
  <c r="E27" i="47"/>
  <c r="J27" i="47" s="1"/>
  <c r="L26" i="47"/>
  <c r="L25" i="47"/>
  <c r="K27" i="47" s="1"/>
  <c r="L24" i="47"/>
  <c r="E22" i="47"/>
  <c r="J22" i="47" s="1"/>
  <c r="L21" i="47"/>
  <c r="L20" i="47"/>
  <c r="K22" i="47" s="1"/>
  <c r="L17" i="47"/>
  <c r="L16" i="47"/>
  <c r="L15" i="47"/>
  <c r="L14" i="47"/>
  <c r="L13" i="47"/>
  <c r="E18" i="47" s="1"/>
  <c r="H11" i="47"/>
  <c r="F11" i="47"/>
  <c r="E11" i="47"/>
  <c r="J11" i="47" s="1"/>
  <c r="L10" i="47"/>
  <c r="L9" i="47"/>
  <c r="K11" i="47" s="1"/>
  <c r="L6" i="47"/>
  <c r="H67" i="47" s="1"/>
  <c r="L5" i="47"/>
  <c r="L4" i="47"/>
  <c r="F67" i="47" s="1"/>
  <c r="L3" i="47"/>
  <c r="K67" i="47" s="1"/>
  <c r="S54" i="46"/>
  <c r="O54" i="46"/>
  <c r="K54" i="46"/>
  <c r="G54" i="46"/>
  <c r="S53" i="46"/>
  <c r="Q55" i="46" s="1"/>
  <c r="S55" i="46" s="1"/>
  <c r="R55" i="46" s="1"/>
  <c r="O53" i="46"/>
  <c r="M55" i="46" s="1"/>
  <c r="O55" i="46" s="1"/>
  <c r="N55" i="46" s="1"/>
  <c r="K53" i="46"/>
  <c r="I55" i="46" s="1"/>
  <c r="K55" i="46" s="1"/>
  <c r="J55" i="46" s="1"/>
  <c r="G53" i="46"/>
  <c r="E55" i="46" s="1"/>
  <c r="G55" i="46" s="1"/>
  <c r="F55" i="46" s="1"/>
  <c r="E52" i="46"/>
  <c r="G52" i="46" s="1"/>
  <c r="F52" i="46" s="1"/>
  <c r="S51" i="46"/>
  <c r="O51" i="46"/>
  <c r="K51" i="46"/>
  <c r="G51" i="46"/>
  <c r="S50" i="46"/>
  <c r="O50" i="46"/>
  <c r="K50" i="46"/>
  <c r="G50" i="46"/>
  <c r="S49" i="46"/>
  <c r="O49" i="46"/>
  <c r="K49" i="46"/>
  <c r="G49" i="46"/>
  <c r="S48" i="46"/>
  <c r="O48" i="46"/>
  <c r="K48" i="46"/>
  <c r="G48" i="46"/>
  <c r="S47" i="46"/>
  <c r="Q52" i="46" s="1"/>
  <c r="S52" i="46" s="1"/>
  <c r="R52" i="46" s="1"/>
  <c r="O47" i="46"/>
  <c r="M52" i="46" s="1"/>
  <c r="O52" i="46" s="1"/>
  <c r="N52" i="46" s="1"/>
  <c r="K47" i="46"/>
  <c r="I52" i="46" s="1"/>
  <c r="K52" i="46" s="1"/>
  <c r="J52" i="46" s="1"/>
  <c r="G47" i="46"/>
  <c r="S45" i="46"/>
  <c r="O45" i="46"/>
  <c r="M46" i="46" s="1"/>
  <c r="O46" i="46" s="1"/>
  <c r="N46" i="46" s="1"/>
  <c r="K45" i="46"/>
  <c r="I46" i="46" s="1"/>
  <c r="K46" i="46" s="1"/>
  <c r="J46" i="46" s="1"/>
  <c r="G45" i="46"/>
  <c r="S44" i="46"/>
  <c r="Q46" i="46" s="1"/>
  <c r="S46" i="46" s="1"/>
  <c r="R46" i="46" s="1"/>
  <c r="O44" i="46"/>
  <c r="K44" i="46"/>
  <c r="G44" i="46"/>
  <c r="E46" i="46" s="1"/>
  <c r="G46" i="46" s="1"/>
  <c r="F46" i="46" s="1"/>
  <c r="S42" i="46"/>
  <c r="O42" i="46"/>
  <c r="K42" i="46"/>
  <c r="G42" i="46"/>
  <c r="S41" i="46"/>
  <c r="O41" i="46"/>
  <c r="K41" i="46"/>
  <c r="G41" i="46"/>
  <c r="S40" i="46"/>
  <c r="O40" i="46"/>
  <c r="K40" i="46"/>
  <c r="G40" i="46"/>
  <c r="S39" i="46"/>
  <c r="O39" i="46"/>
  <c r="K39" i="46"/>
  <c r="G39" i="46"/>
  <c r="S38" i="46"/>
  <c r="Q43" i="46" s="1"/>
  <c r="S43" i="46" s="1"/>
  <c r="R43" i="46" s="1"/>
  <c r="O38" i="46"/>
  <c r="M43" i="46" s="1"/>
  <c r="O43" i="46" s="1"/>
  <c r="N43" i="46" s="1"/>
  <c r="K38" i="46"/>
  <c r="I43" i="46" s="1"/>
  <c r="K43" i="46" s="1"/>
  <c r="J43" i="46" s="1"/>
  <c r="G38" i="46"/>
  <c r="E43" i="46" s="1"/>
  <c r="G43" i="46" s="1"/>
  <c r="F43" i="46" s="1"/>
  <c r="S36" i="46"/>
  <c r="O36" i="46"/>
  <c r="K36" i="46"/>
  <c r="G36" i="46"/>
  <c r="S35" i="46"/>
  <c r="Q37" i="46" s="1"/>
  <c r="S37" i="46" s="1"/>
  <c r="R37" i="46" s="1"/>
  <c r="O35" i="46"/>
  <c r="M37" i="46" s="1"/>
  <c r="O37" i="46" s="1"/>
  <c r="N37" i="46" s="1"/>
  <c r="K35" i="46"/>
  <c r="I37" i="46" s="1"/>
  <c r="K37" i="46" s="1"/>
  <c r="J37" i="46" s="1"/>
  <c r="G35" i="46"/>
  <c r="E37" i="46" s="1"/>
  <c r="G37" i="46" s="1"/>
  <c r="F37" i="46" s="1"/>
  <c r="S33" i="46"/>
  <c r="O33" i="46"/>
  <c r="K33" i="46"/>
  <c r="G33" i="46"/>
  <c r="S32" i="46"/>
  <c r="O32" i="46"/>
  <c r="K32" i="46"/>
  <c r="G32" i="46"/>
  <c r="S31" i="46"/>
  <c r="O31" i="46"/>
  <c r="K31" i="46"/>
  <c r="G31" i="46"/>
  <c r="S30" i="46"/>
  <c r="O30" i="46"/>
  <c r="K30" i="46"/>
  <c r="G30" i="46"/>
  <c r="S29" i="46"/>
  <c r="O29" i="46"/>
  <c r="M34" i="46" s="1"/>
  <c r="O34" i="46" s="1"/>
  <c r="N34" i="46" s="1"/>
  <c r="K29" i="46"/>
  <c r="G29" i="46"/>
  <c r="S28" i="46"/>
  <c r="Q34" i="46" s="1"/>
  <c r="S34" i="46" s="1"/>
  <c r="R34" i="46" s="1"/>
  <c r="O28" i="46"/>
  <c r="K28" i="46"/>
  <c r="I34" i="46" s="1"/>
  <c r="K34" i="46" s="1"/>
  <c r="J34" i="46" s="1"/>
  <c r="G28" i="46"/>
  <c r="E34" i="46" s="1"/>
  <c r="G34" i="46" s="1"/>
  <c r="F34" i="46" s="1"/>
  <c r="S26" i="46"/>
  <c r="O26" i="46"/>
  <c r="K26" i="46"/>
  <c r="G26" i="46"/>
  <c r="S25" i="46"/>
  <c r="Q27" i="46" s="1"/>
  <c r="S27" i="46" s="1"/>
  <c r="R27" i="46" s="1"/>
  <c r="O25" i="46"/>
  <c r="M27" i="46" s="1"/>
  <c r="O27" i="46" s="1"/>
  <c r="N27" i="46" s="1"/>
  <c r="K25" i="46"/>
  <c r="I27" i="46" s="1"/>
  <c r="K27" i="46" s="1"/>
  <c r="J27" i="46" s="1"/>
  <c r="G25" i="46"/>
  <c r="E27" i="46" s="1"/>
  <c r="G27" i="46" s="1"/>
  <c r="F27" i="46" s="1"/>
  <c r="S23" i="46"/>
  <c r="O23" i="46"/>
  <c r="K23" i="46"/>
  <c r="G23" i="46"/>
  <c r="S22" i="46"/>
  <c r="O22" i="46"/>
  <c r="K22" i="46"/>
  <c r="G22" i="46"/>
  <c r="E24" i="46" s="1"/>
  <c r="G24" i="46" s="1"/>
  <c r="F24" i="46" s="1"/>
  <c r="S21" i="46"/>
  <c r="Q24" i="46" s="1"/>
  <c r="S24" i="46" s="1"/>
  <c r="R24" i="46" s="1"/>
  <c r="O21" i="46"/>
  <c r="M24" i="46" s="1"/>
  <c r="O24" i="46" s="1"/>
  <c r="N24" i="46" s="1"/>
  <c r="K21" i="46"/>
  <c r="I24" i="46" s="1"/>
  <c r="K24" i="46" s="1"/>
  <c r="J24" i="46" s="1"/>
  <c r="G21" i="46"/>
  <c r="S19" i="46"/>
  <c r="O19" i="46"/>
  <c r="M20" i="46" s="1"/>
  <c r="O20" i="46" s="1"/>
  <c r="N20" i="46" s="1"/>
  <c r="K19" i="46"/>
  <c r="I20" i="46" s="1"/>
  <c r="K20" i="46" s="1"/>
  <c r="J20" i="46" s="1"/>
  <c r="G19" i="46"/>
  <c r="S18" i="46"/>
  <c r="Q20" i="46" s="1"/>
  <c r="S20" i="46" s="1"/>
  <c r="R20" i="46" s="1"/>
  <c r="O18" i="46"/>
  <c r="K18" i="46"/>
  <c r="G18" i="46"/>
  <c r="E20" i="46" s="1"/>
  <c r="G20" i="46" s="1"/>
  <c r="F20" i="46" s="1"/>
  <c r="S16" i="46"/>
  <c r="O16" i="46"/>
  <c r="K16" i="46"/>
  <c r="G16" i="46"/>
  <c r="S15" i="46"/>
  <c r="O15" i="46"/>
  <c r="K15" i="46"/>
  <c r="G15" i="46"/>
  <c r="S14" i="46"/>
  <c r="O14" i="46"/>
  <c r="K14" i="46"/>
  <c r="G14" i="46"/>
  <c r="S13" i="46"/>
  <c r="O13" i="46"/>
  <c r="K13" i="46"/>
  <c r="I17" i="46" s="1"/>
  <c r="K17" i="46" s="1"/>
  <c r="J17" i="46" s="1"/>
  <c r="G13" i="46"/>
  <c r="S12" i="46"/>
  <c r="Q17" i="46" s="1"/>
  <c r="S17" i="46" s="1"/>
  <c r="R17" i="46" s="1"/>
  <c r="O12" i="46"/>
  <c r="M17" i="46" s="1"/>
  <c r="O17" i="46" s="1"/>
  <c r="N17" i="46" s="1"/>
  <c r="K12" i="46"/>
  <c r="G12" i="46"/>
  <c r="E17" i="46" s="1"/>
  <c r="G17" i="46" s="1"/>
  <c r="F17" i="46" s="1"/>
  <c r="S10" i="46"/>
  <c r="O10" i="46"/>
  <c r="K10" i="46"/>
  <c r="G10" i="46"/>
  <c r="S9" i="46"/>
  <c r="Q11" i="46" s="1"/>
  <c r="S11" i="46" s="1"/>
  <c r="R11" i="46" s="1"/>
  <c r="O9" i="46"/>
  <c r="M11" i="46" s="1"/>
  <c r="O11" i="46" s="1"/>
  <c r="N11" i="46" s="1"/>
  <c r="K9" i="46"/>
  <c r="I11" i="46" s="1"/>
  <c r="K11" i="46" s="1"/>
  <c r="J11" i="46" s="1"/>
  <c r="G9" i="46"/>
  <c r="E11" i="46" s="1"/>
  <c r="G11" i="46" s="1"/>
  <c r="F11" i="46" s="1"/>
  <c r="S7" i="46"/>
  <c r="O7" i="46"/>
  <c r="K7" i="46"/>
  <c r="G7" i="46"/>
  <c r="S6" i="46"/>
  <c r="O6" i="46"/>
  <c r="K6" i="46"/>
  <c r="G6" i="46"/>
  <c r="S5" i="46"/>
  <c r="O5" i="46"/>
  <c r="M8" i="46" s="1"/>
  <c r="O8" i="46" s="1"/>
  <c r="N8" i="46" s="1"/>
  <c r="K5" i="46"/>
  <c r="I8" i="46" s="1"/>
  <c r="K8" i="46" s="1"/>
  <c r="J8" i="46" s="1"/>
  <c r="G5" i="46"/>
  <c r="S4" i="46"/>
  <c r="S56" i="46" s="1"/>
  <c r="R56" i="46" s="1"/>
  <c r="O4" i="46"/>
  <c r="O56" i="46" s="1"/>
  <c r="N56" i="46" s="1"/>
  <c r="K4" i="46"/>
  <c r="K56" i="46" s="1"/>
  <c r="J56" i="46" s="1"/>
  <c r="G4" i="46"/>
  <c r="E8" i="46" s="1"/>
  <c r="G8" i="46" s="1"/>
  <c r="F8" i="46" s="1"/>
  <c r="I39" i="47" l="1"/>
  <c r="H39" i="47"/>
  <c r="G39" i="47"/>
  <c r="F39" i="47"/>
  <c r="J39" i="47"/>
  <c r="F50" i="47"/>
  <c r="I50" i="47"/>
  <c r="J50" i="47"/>
  <c r="H50" i="47"/>
  <c r="G50" i="47"/>
  <c r="J61" i="47"/>
  <c r="I61" i="47"/>
  <c r="F61" i="47"/>
  <c r="H61" i="47"/>
  <c r="G61" i="47"/>
  <c r="E12" i="47"/>
  <c r="F12" i="47" s="1"/>
  <c r="I31" i="47"/>
  <c r="H31" i="47"/>
  <c r="G31" i="47"/>
  <c r="F31" i="47"/>
  <c r="J31" i="47"/>
  <c r="F18" i="47"/>
  <c r="I18" i="47"/>
  <c r="J18" i="47"/>
  <c r="H18" i="47"/>
  <c r="G18" i="47"/>
  <c r="G65" i="47"/>
  <c r="F65" i="47"/>
  <c r="J65" i="47"/>
  <c r="I65" i="47"/>
  <c r="H65" i="47"/>
  <c r="E44" i="47"/>
  <c r="F44" i="47" s="1"/>
  <c r="K7" i="47"/>
  <c r="G11" i="47"/>
  <c r="G27" i="47"/>
  <c r="E28" i="47" s="1"/>
  <c r="F28" i="47" s="1"/>
  <c r="G43" i="47"/>
  <c r="G67" i="47"/>
  <c r="E67" i="47" s="1"/>
  <c r="E68" i="47" s="1"/>
  <c r="E7" i="47"/>
  <c r="I11" i="47"/>
  <c r="F22" i="47"/>
  <c r="I27" i="47"/>
  <c r="I43" i="47"/>
  <c r="F54" i="47"/>
  <c r="K65" i="47"/>
  <c r="I67" i="47"/>
  <c r="K18" i="47"/>
  <c r="G22" i="47"/>
  <c r="K50" i="47"/>
  <c r="G54" i="47"/>
  <c r="J67" i="47"/>
  <c r="H22" i="47"/>
  <c r="H54" i="47"/>
  <c r="L11" i="47"/>
  <c r="I22" i="47"/>
  <c r="L43" i="47"/>
  <c r="I54" i="47"/>
  <c r="Q8" i="46"/>
  <c r="S8" i="46" s="1"/>
  <c r="R8" i="46" s="1"/>
  <c r="G56" i="46"/>
  <c r="F56" i="46" s="1"/>
  <c r="I7" i="47" l="1"/>
  <c r="H7" i="47"/>
  <c r="G7" i="47"/>
  <c r="F7" i="47"/>
  <c r="J7" i="47"/>
  <c r="L67" i="47"/>
  <c r="E55" i="47"/>
  <c r="F55" i="47" s="1"/>
  <c r="L54" i="47"/>
  <c r="E66" i="47"/>
  <c r="F66" i="47" s="1"/>
  <c r="L65" i="47"/>
  <c r="E51" i="47"/>
  <c r="F51" i="47" s="1"/>
  <c r="L50" i="47"/>
  <c r="E62" i="47"/>
  <c r="F62" i="47" s="1"/>
  <c r="L61" i="47"/>
  <c r="E19" i="47"/>
  <c r="F19" i="47" s="1"/>
  <c r="L18" i="47"/>
  <c r="L31" i="47"/>
  <c r="E32" i="47"/>
  <c r="F32" i="47" s="1"/>
  <c r="L39" i="47"/>
  <c r="E40" i="47"/>
  <c r="F40" i="47" s="1"/>
  <c r="E23" i="47"/>
  <c r="F23" i="47" s="1"/>
  <c r="L22" i="47"/>
  <c r="L27" i="47"/>
  <c r="L7" i="47" l="1"/>
  <c r="E8" i="47"/>
  <c r="F8" i="47" s="1"/>
  <c r="D23" i="44"/>
  <c r="F23" i="44" s="1"/>
  <c r="F22" i="44"/>
  <c r="F21" i="44"/>
  <c r="F19" i="44"/>
  <c r="F18" i="44"/>
  <c r="F17" i="44"/>
  <c r="D20" i="44" s="1"/>
  <c r="F16" i="44"/>
  <c r="F14" i="44"/>
  <c r="D15" i="44" s="1"/>
  <c r="F13" i="44"/>
  <c r="F12" i="44"/>
  <c r="F10" i="44"/>
  <c r="F9" i="44"/>
  <c r="F8" i="44"/>
  <c r="F7" i="44"/>
  <c r="F6" i="44"/>
  <c r="F5" i="44"/>
  <c r="F4" i="44"/>
  <c r="F3" i="44"/>
  <c r="F24" i="44" s="1"/>
  <c r="E24" i="44" s="1"/>
  <c r="E15" i="44" l="1"/>
  <c r="F15" i="44"/>
  <c r="E20" i="44"/>
  <c r="F20" i="44"/>
  <c r="D11" i="44"/>
  <c r="E23" i="44"/>
  <c r="F11" i="44" l="1"/>
  <c r="E11"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A1" authorId="0" shapeId="0" xr:uid="{B9508FD4-135D-479F-92A6-A8FC4725AABC}">
      <text>
        <r>
          <rPr>
            <b/>
            <sz val="9"/>
            <color indexed="81"/>
            <rFont val="Tahoma"/>
            <family val="2"/>
          </rPr>
          <t xml:space="preserve">Consistent with Asset hierarchy </t>
        </r>
        <r>
          <rPr>
            <sz val="9"/>
            <color indexed="81"/>
            <rFont val="Tahoma"/>
            <family val="2"/>
          </rPr>
          <t xml:space="preserve">
</t>
        </r>
      </text>
    </comment>
    <comment ref="B1" authorId="0" shapeId="0" xr:uid="{83977172-A169-49D7-9320-D7D04F9960C8}">
      <text>
        <r>
          <rPr>
            <b/>
            <sz val="9"/>
            <color indexed="81"/>
            <rFont val="Tahoma"/>
            <family val="2"/>
          </rPr>
          <t xml:space="preserve">A general service statement reflecting the desired level of service to the customer. Sources: Strategic Plan, Council Directive.  See examples in the catalogue </t>
        </r>
      </text>
    </comment>
    <comment ref="C1" authorId="0" shapeId="0" xr:uid="{043E296C-5BC4-4383-B8BF-E36AF2B114A2}">
      <text>
        <r>
          <rPr>
            <b/>
            <sz val="9"/>
            <color indexed="81"/>
            <rFont val="Tahoma"/>
            <family val="2"/>
          </rPr>
          <t>General service statements on what the customer expects to receive from the service. See examples in the catalogue.</t>
        </r>
        <r>
          <rPr>
            <sz val="9"/>
            <color indexed="81"/>
            <rFont val="Tahoma"/>
            <family val="2"/>
          </rPr>
          <t xml:space="preserve">
</t>
        </r>
      </text>
    </comment>
    <comment ref="D1" authorId="0" shapeId="0" xr:uid="{37992E55-5718-464D-B00F-9348F534E7A6}">
      <text>
        <r>
          <rPr>
            <b/>
            <sz val="9"/>
            <color indexed="81"/>
            <rFont val="Tahoma"/>
            <family val="2"/>
          </rPr>
          <t>Should be consistent with asset hierarchy</t>
        </r>
      </text>
    </comment>
    <comment ref="E1" authorId="0" shapeId="0" xr:uid="{DA397C14-84A6-40F0-8D90-41F967FE3884}">
      <text>
        <r>
          <rPr>
            <b/>
            <sz val="9"/>
            <color indexed="81"/>
            <rFont val="Tahoma"/>
            <family val="2"/>
          </rPr>
          <t>Should be consistent with asset hierarchy</t>
        </r>
        <r>
          <rPr>
            <sz val="9"/>
            <color indexed="81"/>
            <rFont val="Tahoma"/>
            <family val="2"/>
          </rPr>
          <t xml:space="preserve">
</t>
        </r>
      </text>
    </comment>
    <comment ref="F1" authorId="1" shapeId="0" xr:uid="{95E4A374-2E48-4B33-8389-37CD4893D401}">
      <text>
        <r>
          <rPr>
            <b/>
            <sz val="9"/>
            <color indexed="81"/>
            <rFont val="Tahoma"/>
            <family val="2"/>
          </rPr>
          <t>Refer to Condition Rating and General Performance Rating sheets for ratings and recommended targets.</t>
        </r>
        <r>
          <rPr>
            <sz val="9"/>
            <color indexed="81"/>
            <rFont val="Tahoma"/>
            <family val="2"/>
          </rPr>
          <t xml:space="preserve">
</t>
        </r>
      </text>
    </comment>
    <comment ref="G2" authorId="1" shapeId="0" xr:uid="{E4A5D5EB-DA69-43FC-B127-7FEDD465627C}">
      <text>
        <r>
          <rPr>
            <b/>
            <sz val="9"/>
            <color indexed="81"/>
            <rFont val="Tahoma"/>
            <family val="2"/>
          </rPr>
          <t>The averaged level of service for the asset class.</t>
        </r>
        <r>
          <rPr>
            <sz val="9"/>
            <color indexed="81"/>
            <rFont val="Tahoma"/>
            <family val="2"/>
          </rPr>
          <t xml:space="preserve">
</t>
        </r>
      </text>
    </comment>
    <comment ref="H2" authorId="1" shapeId="0" xr:uid="{4B351370-83A1-4FC1-AFB8-809296CD367D}">
      <text>
        <r>
          <rPr>
            <b/>
            <sz val="9"/>
            <color indexed="81"/>
            <rFont val="Tahoma"/>
            <family val="2"/>
          </rPr>
          <t>Breakdown of the assets per the ratings and ranges on the Condition Rating and General Performance Rating sheets.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A1" authorId="0" shapeId="0" xr:uid="{44825513-B356-44B8-B8A8-00BC6F0283D6}">
      <text>
        <r>
          <rPr>
            <b/>
            <sz val="9"/>
            <color indexed="81"/>
            <rFont val="Tahoma"/>
            <family val="2"/>
          </rPr>
          <t xml:space="preserve">Consistent with Asset hierarchy </t>
        </r>
        <r>
          <rPr>
            <sz val="9"/>
            <color indexed="81"/>
            <rFont val="Tahoma"/>
            <family val="2"/>
          </rPr>
          <t xml:space="preserve">
</t>
        </r>
      </text>
    </comment>
    <comment ref="B1" authorId="0" shapeId="0" xr:uid="{4F260CB2-5016-4C7E-8973-1A85530273DE}">
      <text>
        <r>
          <rPr>
            <b/>
            <sz val="9"/>
            <color indexed="81"/>
            <rFont val="Tahoma"/>
            <family val="2"/>
          </rPr>
          <t xml:space="preserve">A general service statement reflecting the desired level of service to the customer. Sources: Strategic Plan, Council Directive.  See examples in the catalogue </t>
        </r>
      </text>
    </comment>
    <comment ref="C1" authorId="0" shapeId="0" xr:uid="{89E2E59E-4B57-40F7-813D-2EBC35F40FE1}">
      <text>
        <r>
          <rPr>
            <b/>
            <sz val="9"/>
            <color indexed="81"/>
            <rFont val="Tahoma"/>
            <family val="2"/>
          </rPr>
          <t>General service statements on what the customer expects to receive from the service. See examples in the catalogue.</t>
        </r>
        <r>
          <rPr>
            <sz val="9"/>
            <color indexed="81"/>
            <rFont val="Tahoma"/>
            <family val="2"/>
          </rPr>
          <t xml:space="preserve">
</t>
        </r>
      </text>
    </comment>
    <comment ref="D1" authorId="0" shapeId="0" xr:uid="{37DAC288-CFB3-47F8-B86B-036AE4913C18}">
      <text>
        <r>
          <rPr>
            <b/>
            <sz val="9"/>
            <color indexed="81"/>
            <rFont val="Tahoma"/>
            <family val="2"/>
          </rPr>
          <t>Should be consistent with asset hierarchy</t>
        </r>
      </text>
    </comment>
    <comment ref="E1" authorId="0" shapeId="0" xr:uid="{882A0DBF-92F1-4A85-ABAB-9102D3D05C41}">
      <text>
        <r>
          <rPr>
            <b/>
            <sz val="9"/>
            <color indexed="81"/>
            <rFont val="Tahoma"/>
            <family val="2"/>
          </rPr>
          <t>Should be consistent with asset hierarchy</t>
        </r>
        <r>
          <rPr>
            <sz val="9"/>
            <color indexed="81"/>
            <rFont val="Tahoma"/>
            <family val="2"/>
          </rPr>
          <t xml:space="preserve">
</t>
        </r>
      </text>
    </comment>
    <comment ref="F1" authorId="1" shapeId="0" xr:uid="{5BCD15EA-8DE0-40C1-A02F-989CD570CB6C}">
      <text>
        <r>
          <rPr>
            <b/>
            <sz val="9"/>
            <color indexed="81"/>
            <rFont val="Tahoma"/>
            <family val="2"/>
          </rPr>
          <t>Refer to Condition Rating and General Performance Rating sheets for ratings and recommended targets.</t>
        </r>
        <r>
          <rPr>
            <sz val="9"/>
            <color indexed="81"/>
            <rFont val="Tahoma"/>
            <family val="2"/>
          </rPr>
          <t xml:space="preserve">
</t>
        </r>
      </text>
    </comment>
    <comment ref="G2" authorId="1" shapeId="0" xr:uid="{066AEA19-3B05-40CD-98D2-588B4CAED95B}">
      <text>
        <r>
          <rPr>
            <b/>
            <sz val="9"/>
            <color indexed="81"/>
            <rFont val="Tahoma"/>
            <family val="2"/>
          </rPr>
          <t>The averaged level of service for the asset class.</t>
        </r>
        <r>
          <rPr>
            <sz val="9"/>
            <color indexed="81"/>
            <rFont val="Tahoma"/>
            <family val="2"/>
          </rPr>
          <t xml:space="preserve">
</t>
        </r>
      </text>
    </comment>
    <comment ref="H2" authorId="1" shapeId="0" xr:uid="{6415A3AB-C5DF-4F82-8641-0630589C09ED}">
      <text>
        <r>
          <rPr>
            <b/>
            <sz val="9"/>
            <color indexed="81"/>
            <rFont val="Tahoma"/>
            <family val="2"/>
          </rPr>
          <t>Breakdown of the assets per the ratings and ranges on the Condition Rating and General Performance Rating sheets.</t>
        </r>
      </text>
    </comment>
  </commentList>
</comments>
</file>

<file path=xl/sharedStrings.xml><?xml version="1.0" encoding="utf-8"?>
<sst xmlns="http://schemas.openxmlformats.org/spreadsheetml/2006/main" count="751" uniqueCount="353">
  <si>
    <t>Service</t>
  </si>
  <si>
    <t>Program Service Objectives</t>
  </si>
  <si>
    <t>Community Levels of Service</t>
  </si>
  <si>
    <t>Service Division</t>
  </si>
  <si>
    <t>Supporting Asset Classes</t>
  </si>
  <si>
    <r>
      <t xml:space="preserve">Target Asset Levels of Service
</t>
    </r>
    <r>
      <rPr>
        <sz val="11"/>
        <color theme="1"/>
        <rFont val="Calibri"/>
        <family val="2"/>
        <scheme val="minor"/>
      </rPr>
      <t>(by Asset Class)</t>
    </r>
  </si>
  <si>
    <t>Current Asset Levels of Service</t>
  </si>
  <si>
    <t>Asset Class Average</t>
  </si>
  <si>
    <t>Distribution by Asset Rating</t>
  </si>
  <si>
    <t>%</t>
  </si>
  <si>
    <t>Condition</t>
  </si>
  <si>
    <t>Performance</t>
  </si>
  <si>
    <t xml:space="preserve">Service </t>
  </si>
  <si>
    <t>Examples of Service Objective Statements</t>
  </si>
  <si>
    <t>Examples of Community Levels of Service</t>
  </si>
  <si>
    <t xml:space="preserve">The system is efficiently designed and managed </t>
  </si>
  <si>
    <t>The water system is kept in good condition</t>
  </si>
  <si>
    <t>Wastewater</t>
  </si>
  <si>
    <t>Safe, reliable and efficient wastewater services</t>
  </si>
  <si>
    <t>Wastewater is fully treated before discharge to the environment</t>
  </si>
  <si>
    <t>Odours are minimized</t>
  </si>
  <si>
    <t>System capacity is adequate to carry all wastewater flows</t>
  </si>
  <si>
    <t>Collection</t>
  </si>
  <si>
    <t>Collection Sewers</t>
  </si>
  <si>
    <t>Pipes: PACP = 3</t>
  </si>
  <si>
    <t>PACP = 2</t>
  </si>
  <si>
    <t>Operational Functionality  = Good</t>
  </si>
  <si>
    <t>Good</t>
  </si>
  <si>
    <t>Capacity = Good</t>
  </si>
  <si>
    <t>Trunk Sewers</t>
  </si>
  <si>
    <t>Pumping Stations</t>
  </si>
  <si>
    <t>Fair</t>
  </si>
  <si>
    <t>Civil Collection Assets = 'Good'</t>
  </si>
  <si>
    <t>Operational Resiliency = Good</t>
  </si>
  <si>
    <t>Environmental Resiliency = Good</t>
  </si>
  <si>
    <t>Treatment</t>
  </si>
  <si>
    <t>Preliminary Treatment</t>
  </si>
  <si>
    <t>Civil Treatment Assets = 'Good'</t>
  </si>
  <si>
    <t>Poor</t>
  </si>
  <si>
    <t>Primary Treatment</t>
  </si>
  <si>
    <t>Secondary Treatment</t>
  </si>
  <si>
    <t>Asset Types</t>
  </si>
  <si>
    <t>Notes on Performance Asset Levels of Service</t>
  </si>
  <si>
    <t>ALOS</t>
  </si>
  <si>
    <t xml:space="preserve"> - Trunk Sewers
 - Collection sewers
 - Forcemains</t>
  </si>
  <si>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"Fair"</t>
    </r>
    <r>
      <rPr>
        <sz val="11"/>
        <color theme="1"/>
        <rFont val="Calibri"/>
        <family val="2"/>
        <scheme val="minor"/>
      </rPr>
      <t xml:space="preserve"> 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"Poor"</t>
    </r>
    <r>
      <rPr>
        <sz val="11"/>
        <color theme="1"/>
        <rFont val="Calibri"/>
        <family val="2"/>
        <scheme val="minor"/>
      </rPr>
      <t xml:space="preserve"> or </t>
    </r>
    <r>
      <rPr>
        <b/>
        <sz val="11"/>
        <color theme="1"/>
        <rFont val="Calibri"/>
        <family val="2"/>
        <scheme val="minor"/>
      </rPr>
      <t xml:space="preserve">"Very Poor" </t>
    </r>
    <r>
      <rPr>
        <sz val="11"/>
        <color theme="1"/>
        <rFont val="Calibri"/>
        <family val="2"/>
        <scheme val="minor"/>
      </rPr>
      <t>determine the most feasible and appropriate actions/improvements and implement at the earliest practical opportunity.</t>
    </r>
  </si>
  <si>
    <t>Operational Functionality</t>
  </si>
  <si>
    <t>Capacity to Meet Demands</t>
  </si>
  <si>
    <t xml:space="preserve">Capacity to meet minimum service demands:
 - Sufficient pipe capacities to meet peak design flows and design extraneous (storm and groundwater) inflows
</t>
  </si>
  <si>
    <t xml:space="preserve"> - Pumping Stations/ Pumping Systems
 - Standby Power</t>
  </si>
  <si>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 xml:space="preserve">"Fair" </t>
    </r>
    <r>
      <rPr>
        <sz val="11"/>
        <color theme="1"/>
        <rFont val="Calibri"/>
        <family val="2"/>
        <scheme val="minor"/>
      </rPr>
      <t xml:space="preserve">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"Poor"</t>
    </r>
    <r>
      <rPr>
        <sz val="11"/>
        <color theme="1"/>
        <rFont val="Calibri"/>
        <family val="2"/>
        <scheme val="minor"/>
      </rPr>
      <t xml:space="preserve"> or </t>
    </r>
    <r>
      <rPr>
        <b/>
        <sz val="11"/>
        <color theme="1"/>
        <rFont val="Calibri"/>
        <family val="2"/>
        <scheme val="minor"/>
      </rPr>
      <t>"Very Poor"</t>
    </r>
    <r>
      <rPr>
        <sz val="11"/>
        <color theme="1"/>
        <rFont val="Calibri"/>
        <family val="2"/>
        <scheme val="minor"/>
      </rPr>
      <t xml:space="preserve"> determine the most feasible and appropriate actions/improvements and implement at the earliest practical opportunity.</t>
    </r>
  </si>
  <si>
    <t xml:space="preserve">Efficient and effective service delivery and compliance with standards: 
 - Efficient design and operations of pumps, dry/wet wells, piping and valves for minimum and maximum flow conditions
 - Technology is efficient
 - Compliance with Provincial and Municipal Codes (Ministry of Labour, Building, Fire and Electrical) and Confined Spaces Regulation (Ontario Regulation, or O. Reg. 632/05) made under the Occupational Health and Safety Act (OSHA)
</t>
  </si>
  <si>
    <t>Operational Resiliency</t>
  </si>
  <si>
    <t>Environmental Resiliency</t>
  </si>
  <si>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"Fair"</t>
    </r>
    <r>
      <rPr>
        <sz val="11"/>
        <color theme="1"/>
        <rFont val="Calibri"/>
        <family val="2"/>
        <scheme val="minor"/>
      </rPr>
      <t xml:space="preserve"> 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 xml:space="preserve">"Poor" </t>
    </r>
    <r>
      <rPr>
        <sz val="11"/>
        <color theme="1"/>
        <rFont val="Calibri"/>
        <family val="2"/>
        <scheme val="minor"/>
      </rPr>
      <t xml:space="preserve">or </t>
    </r>
    <r>
      <rPr>
        <b/>
        <sz val="11"/>
        <color theme="1"/>
        <rFont val="Calibri"/>
        <family val="2"/>
        <scheme val="minor"/>
      </rPr>
      <t>"Very Poor"</t>
    </r>
    <r>
      <rPr>
        <sz val="11"/>
        <color theme="1"/>
        <rFont val="Calibri"/>
        <family val="2"/>
        <scheme val="minor"/>
      </rPr>
      <t xml:space="preserve"> determine the most feasible and appropriate actions/improvements and implement at the earliest practical opportunity.</t>
    </r>
  </si>
  <si>
    <t>Capacity to meet minimum service demands:
-Treatment process capacity should be such that the treated effluent would continuously meet the established quality criteria in terms of concentrations and loadings (CoA) during the design period
 - Outflow capacity is 100% of plant receiving capacity</t>
  </si>
  <si>
    <t>Notes:    1.</t>
  </si>
  <si>
    <r>
      <t xml:space="preserve">Consider the level of conformance to MOE Design Guidelines for Sewage Works for Operational Functionality, Capacity to meet Demands, Operational and Environmental Resiliency in the context of the </t>
    </r>
    <r>
      <rPr>
        <b/>
        <i/>
        <sz val="10"/>
        <color theme="1"/>
        <rFont val="Calibri"/>
        <family val="2"/>
        <scheme val="minor"/>
      </rPr>
      <t>"General Performance Ratings"</t>
    </r>
    <r>
      <rPr>
        <sz val="10"/>
        <color theme="1"/>
        <rFont val="Calibri"/>
        <family val="2"/>
        <scheme val="minor"/>
      </rPr>
      <t>.</t>
    </r>
  </si>
  <si>
    <t>2.</t>
  </si>
  <si>
    <t xml:space="preserve">This evaluation can be used:
a) To inform a high-level "desktop exercise" to generally measure the ability of the asset classes to meet community service levels, or,
b) To measure the performance of asset systems or assets to determine risk to services and the priority and scope of improvements.
 Independent professional assessments, flow measuring/monitoring and hydraulic modelling may be required, where practical and desirable to investigate asset class or individual asset compliance to ALOS criteria and levels of potential risk. </t>
  </si>
  <si>
    <r>
      <t>Asset Performance Ratings and Corresponding Likelihood of Failure (All Assets)</t>
    </r>
    <r>
      <rPr>
        <b/>
        <vertAlign val="superscript"/>
        <sz val="12"/>
        <color theme="0"/>
        <rFont val="Calibri"/>
        <family val="2"/>
        <scheme val="minor"/>
      </rPr>
      <t>1, 2</t>
    </r>
  </si>
  <si>
    <t>LoF</t>
  </si>
  <si>
    <t>Very Unlikely
Current Likelihood of Failure &gt;10%</t>
  </si>
  <si>
    <t>Unlikely
Current Likelihood of Failure = 10%-30%</t>
  </si>
  <si>
    <t>Possible
Current Likelihood of Failure = 30%-60%</t>
  </si>
  <si>
    <t>Likely
Current Likelihood of Failure = 60%-90%</t>
  </si>
  <si>
    <t>Very Likely or Certain
Current Likelihood of Failure &lt;90%</t>
  </si>
  <si>
    <t>Perf.</t>
  </si>
  <si>
    <t>VERY GOOD</t>
  </si>
  <si>
    <t xml:space="preserve">GOOD </t>
  </si>
  <si>
    <t>FAIR</t>
  </si>
  <si>
    <t>POOR</t>
  </si>
  <si>
    <t>VERY POOR</t>
  </si>
  <si>
    <t xml:space="preserve"> - Capacity fully meets or exceeds current demands and minimum community service level requirements
 - No operational problems experienced.
 - No affects on community service levels or stakeholders</t>
  </si>
  <si>
    <t xml:space="preserve"> - Capacity is significantly and continuously below demands and/or minimum community service level requirements.
 - Operational problems are serious and ongoing.
 - There are noticeable and possibly significant affects to community service levels and/or stakeholders.</t>
  </si>
  <si>
    <t>Notes: 1.</t>
  </si>
  <si>
    <t>"Likelihood of Failure" is estimated as a percentage based on current status of asset performance.</t>
  </si>
  <si>
    <t>When assessing Performance of an entire Asset Class, rate where the balance of the assets score (either under one rating or between several).</t>
  </si>
  <si>
    <t>3.</t>
  </si>
  <si>
    <t>"Standards" can include measures set through internal poli+A5:F11cy, be an industry guideline, health and safety standard, a design, material or appearance standard, be a factor or measure as part of an Asset Levels of Service, or be an Asset Level of Service itself.</t>
  </si>
  <si>
    <t>Notes for Determining Asset Levels of Service</t>
  </si>
  <si>
    <t>Additional Notes</t>
  </si>
  <si>
    <t>Likelihood of Failure
Very Unlikely 
(Estimated beyond 20 yrs. or &gt;10%)</t>
  </si>
  <si>
    <t>Likelihood of Failure
Unlikely
(Estimated in 11-20 yrs. or 10%-30%)</t>
  </si>
  <si>
    <t>Likelihood of Failure
Possible
(Estimated in 6-10 yrs. or 30%-60%)</t>
  </si>
  <si>
    <t>Likelihood of Failure
Likely
(Estimated in 1-5 yrs. or 60%-90%)</t>
  </si>
  <si>
    <t>Likelihood of Failure
Very Likely or Certain
(Estimated in less than 1 yr. or Now or &lt;90%)</t>
  </si>
  <si>
    <t xml:space="preserve"> - Trunk Sewers
 - Local Collection Sewers
 - Forcemains</t>
  </si>
  <si>
    <r>
      <t>A target</t>
    </r>
    <r>
      <rPr>
        <b/>
        <sz val="10"/>
        <color theme="1"/>
        <rFont val="Calibri"/>
        <family val="2"/>
        <scheme val="minor"/>
      </rPr>
      <t xml:space="preserve"> PACP = 3 (Fair) or ERUSL = 11 - 20 years </t>
    </r>
    <r>
      <rPr>
        <sz val="10"/>
        <color theme="1"/>
        <rFont val="Calibri"/>
        <family val="2"/>
        <scheme val="minor"/>
      </rPr>
      <t>is recommended for Trunk, Local Collection Sewers and Forcemains due to:
 - a significant to high importance to community services
 - a moderate to significant risk liability (health and safety, environment, financial cost, municipal reputation)
 -  to provide the opportunity to cost effectively reline the pipe before it becomes to dysfunctional to do so and needs to be replaced
 - the need for additional planning and financing of sewer pipes located in environmentally sensitive areas or extra deep locations</t>
    </r>
  </si>
  <si>
    <r>
      <rPr>
        <b/>
        <sz val="10"/>
        <color theme="1"/>
        <rFont val="Calibri"/>
        <family val="2"/>
        <scheme val="minor"/>
      </rPr>
      <t xml:space="preserve">PACP = 1 or 2
</t>
    </r>
    <r>
      <rPr>
        <sz val="10"/>
        <color theme="1"/>
        <rFont val="Calibri"/>
        <family val="2"/>
        <scheme val="minor"/>
      </rPr>
      <t xml:space="preserve">
</t>
    </r>
    <r>
      <rPr>
        <b/>
        <sz val="10"/>
        <color theme="1"/>
        <rFont val="Calibri"/>
        <family val="2"/>
        <scheme val="minor"/>
      </rPr>
      <t xml:space="preserve">Very Good or Good
</t>
    </r>
    <r>
      <rPr>
        <sz val="10"/>
        <color theme="1"/>
        <rFont val="Calibri"/>
        <family val="2"/>
        <scheme val="minor"/>
      </rPr>
      <t xml:space="preserve">
Pipe segment has minor defects - pipe unlikely to fail for at least 20 years.</t>
    </r>
    <r>
      <rPr>
        <b/>
        <sz val="10"/>
        <color theme="1"/>
        <rFont val="Calibri"/>
        <family val="2"/>
        <scheme val="minor"/>
      </rPr>
      <t xml:space="preserve">
</t>
    </r>
    <r>
      <rPr>
        <b/>
        <i/>
        <sz val="10"/>
        <color theme="1"/>
        <rFont val="Calibri"/>
        <family val="2"/>
        <scheme val="minor"/>
      </rPr>
      <t>OR</t>
    </r>
    <r>
      <rPr>
        <sz val="10"/>
        <color theme="1"/>
        <rFont val="Calibri"/>
        <family val="2"/>
        <scheme val="minor"/>
      </rPr>
      <t xml:space="preserve">
</t>
    </r>
    <r>
      <rPr>
        <b/>
        <i/>
        <sz val="10"/>
        <color theme="1"/>
        <rFont val="Calibri"/>
        <family val="2"/>
        <scheme val="minor"/>
      </rPr>
      <t>ERUSL&gt;20 years</t>
    </r>
    <r>
      <rPr>
        <i/>
        <sz val="10"/>
        <color theme="1"/>
        <rFont val="Calibri"/>
        <family val="2"/>
        <scheme val="minor"/>
      </rPr>
      <t xml:space="preserve">
(When estimating pipe condition based on age and material)</t>
    </r>
  </si>
  <si>
    <r>
      <rPr>
        <b/>
        <sz val="10"/>
        <color theme="1"/>
        <rFont val="Calibri"/>
        <family val="2"/>
        <scheme val="minor"/>
      </rPr>
      <t>PACP = 3 
Fair</t>
    </r>
    <r>
      <rPr>
        <sz val="10"/>
        <color theme="1"/>
        <rFont val="Calibri"/>
        <family val="2"/>
        <scheme val="minor"/>
      </rPr>
      <t xml:space="preserve">
Pipe segment has moderate defects - deterioration may continue, at a ten to twenty year timeframe.
</t>
    </r>
    <r>
      <rPr>
        <b/>
        <i/>
        <sz val="10"/>
        <color theme="1"/>
        <rFont val="Calibri"/>
        <family val="2"/>
        <scheme val="minor"/>
      </rPr>
      <t>OR</t>
    </r>
    <r>
      <rPr>
        <i/>
        <sz val="10"/>
        <color theme="1"/>
        <rFont val="Calibri"/>
        <family val="2"/>
        <scheme val="minor"/>
      </rPr>
      <t xml:space="preserve">
</t>
    </r>
    <r>
      <rPr>
        <b/>
        <i/>
        <sz val="10"/>
        <color theme="1"/>
        <rFont val="Calibri"/>
        <family val="2"/>
        <scheme val="minor"/>
      </rPr>
      <t>ERUSL is 11-20 years</t>
    </r>
    <r>
      <rPr>
        <i/>
        <sz val="10"/>
        <color theme="1"/>
        <rFont val="Calibri"/>
        <family val="2"/>
        <scheme val="minor"/>
      </rPr>
      <t xml:space="preserve">
(When estimating pipe condition based on age and material)
</t>
    </r>
    <r>
      <rPr>
        <sz val="10"/>
        <color theme="1"/>
        <rFont val="Calibri"/>
        <family val="2"/>
        <scheme val="minor"/>
      </rPr>
      <t xml:space="preserve">
</t>
    </r>
    <r>
      <rPr>
        <b/>
        <sz val="10"/>
        <color theme="1"/>
        <rFont val="Calibri"/>
        <family val="2"/>
        <scheme val="minor"/>
      </rPr>
      <t xml:space="preserve">Spot repair zone.  </t>
    </r>
    <r>
      <rPr>
        <sz val="10"/>
        <color theme="1"/>
        <rFont val="Calibri"/>
        <family val="2"/>
        <scheme val="minor"/>
      </rPr>
      <t>Use of internal spot repairs or possibly some section relining to extend useful service life (subject to CCTV assessment).</t>
    </r>
  </si>
  <si>
    <r>
      <rPr>
        <b/>
        <sz val="10"/>
        <color theme="1"/>
        <rFont val="Calibri"/>
        <family val="2"/>
        <scheme val="minor"/>
      </rPr>
      <t>PACP = 4
Poor</t>
    </r>
    <r>
      <rPr>
        <sz val="10"/>
        <color theme="1"/>
        <rFont val="Calibri"/>
        <family val="2"/>
        <scheme val="minor"/>
      </rPr>
      <t xml:space="preserve">
Pipe segment has severe defects - risk of failure within the next five to ten years
</t>
    </r>
    <r>
      <rPr>
        <b/>
        <i/>
        <sz val="10"/>
        <color theme="1"/>
        <rFont val="Calibri"/>
        <family val="2"/>
        <scheme val="minor"/>
      </rPr>
      <t>OR</t>
    </r>
    <r>
      <rPr>
        <i/>
        <sz val="10"/>
        <color theme="1"/>
        <rFont val="Calibri"/>
        <family val="2"/>
        <scheme val="minor"/>
      </rPr>
      <t xml:space="preserve">
</t>
    </r>
    <r>
      <rPr>
        <b/>
        <i/>
        <sz val="10"/>
        <color theme="1"/>
        <rFont val="Calibri"/>
        <family val="2"/>
        <scheme val="minor"/>
      </rPr>
      <t>ERUSL 6-10 years</t>
    </r>
    <r>
      <rPr>
        <i/>
        <sz val="10"/>
        <color theme="1"/>
        <rFont val="Calibri"/>
        <family val="2"/>
        <scheme val="minor"/>
      </rPr>
      <t xml:space="preserve">
(When estimating pipe condition based on age and material)
</t>
    </r>
    <r>
      <rPr>
        <sz val="10"/>
        <color theme="1"/>
        <rFont val="Calibri"/>
        <family val="2"/>
        <scheme val="minor"/>
      </rPr>
      <t xml:space="preserve">
</t>
    </r>
    <r>
      <rPr>
        <b/>
        <sz val="10"/>
        <color theme="1"/>
        <rFont val="Calibri"/>
        <family val="2"/>
        <scheme val="minor"/>
      </rPr>
      <t>Pipe relining zone.</t>
    </r>
    <r>
      <rPr>
        <sz val="10"/>
        <color theme="1"/>
        <rFont val="Calibri"/>
        <family val="2"/>
        <scheme val="minor"/>
      </rPr>
      <t xml:space="preserve">  Pipe relining is usually a viable option to restore the pipe to a Good or Very Good condition (subject to CCTV assessment).</t>
    </r>
  </si>
  <si>
    <r>
      <rPr>
        <b/>
        <sz val="10"/>
        <color theme="1"/>
        <rFont val="Calibri"/>
        <family val="2"/>
        <scheme val="minor"/>
      </rPr>
      <t>PACP = 5 
Very Poor</t>
    </r>
    <r>
      <rPr>
        <sz val="10"/>
        <color theme="1"/>
        <rFont val="Calibri"/>
        <family val="2"/>
        <scheme val="minor"/>
      </rPr>
      <t xml:space="preserve">
Pipe segment has failed or </t>
    </r>
    <r>
      <rPr>
        <b/>
        <u/>
        <sz val="10"/>
        <color theme="1"/>
        <rFont val="Calibri"/>
        <family val="2"/>
        <scheme val="minor"/>
      </rPr>
      <t>will likely fail within the next five years</t>
    </r>
    <r>
      <rPr>
        <sz val="10"/>
        <color theme="1"/>
        <rFont val="Calibri"/>
        <family val="2"/>
        <scheme val="minor"/>
      </rPr>
      <t xml:space="preserve"> - requires
immediate attention. </t>
    </r>
    <r>
      <rPr>
        <b/>
        <sz val="10"/>
        <color theme="1"/>
        <rFont val="Calibri"/>
        <family val="2"/>
        <scheme val="minor"/>
      </rPr>
      <t xml:space="preserve">
</t>
    </r>
    <r>
      <rPr>
        <b/>
        <i/>
        <sz val="10"/>
        <color theme="1"/>
        <rFont val="Calibri"/>
        <family val="2"/>
        <scheme val="minor"/>
      </rPr>
      <t>OR</t>
    </r>
    <r>
      <rPr>
        <i/>
        <sz val="10"/>
        <color theme="1"/>
        <rFont val="Calibri"/>
        <family val="2"/>
        <scheme val="minor"/>
      </rPr>
      <t xml:space="preserve">
</t>
    </r>
    <r>
      <rPr>
        <b/>
        <i/>
        <sz val="10"/>
        <color theme="1"/>
        <rFont val="Calibri"/>
        <family val="2"/>
        <scheme val="minor"/>
      </rPr>
      <t xml:space="preserve">ERUSL is 1-5 years
</t>
    </r>
    <r>
      <rPr>
        <i/>
        <sz val="10"/>
        <color theme="1"/>
        <rFont val="Calibri"/>
        <family val="2"/>
        <scheme val="minor"/>
      </rPr>
      <t xml:space="preserve">(When estimating pipe condition based on age and material)
</t>
    </r>
    <r>
      <rPr>
        <sz val="10"/>
        <color theme="1"/>
        <rFont val="Calibri"/>
        <family val="2"/>
        <scheme val="minor"/>
      </rPr>
      <t xml:space="preserve">
</t>
    </r>
    <r>
      <rPr>
        <b/>
        <sz val="10"/>
        <color theme="1"/>
        <rFont val="Calibri"/>
        <family val="2"/>
        <scheme val="minor"/>
      </rPr>
      <t>Pipe replacement zone.</t>
    </r>
    <r>
      <rPr>
        <sz val="10"/>
        <color theme="1"/>
        <rFont val="Calibri"/>
        <family val="2"/>
        <scheme val="minor"/>
      </rPr>
      <t xml:space="preserve"> Pipe relining may not be a viable option if the pipe is out of round or partially collapsed (subject to CCTV assessment). </t>
    </r>
  </si>
  <si>
    <r>
      <rPr>
        <b/>
        <sz val="10"/>
        <rFont val="Calibri"/>
        <family val="2"/>
        <scheme val="minor"/>
      </rPr>
      <t>PACP = 5
Failed</t>
    </r>
    <r>
      <rPr>
        <sz val="10"/>
        <rFont val="Calibri"/>
        <family val="2"/>
        <scheme val="minor"/>
      </rPr>
      <t xml:space="preserve">
Pipe segment </t>
    </r>
    <r>
      <rPr>
        <b/>
        <u/>
        <sz val="10"/>
        <rFont val="Calibri"/>
        <family val="2"/>
        <scheme val="minor"/>
      </rPr>
      <t>has failed</t>
    </r>
    <r>
      <rPr>
        <sz val="10"/>
        <rFont val="Calibri"/>
        <family val="2"/>
        <scheme val="minor"/>
      </rPr>
      <t xml:space="preserve"> or will likely fail within the next five years - requires
immediate attention. 
</t>
    </r>
    <r>
      <rPr>
        <b/>
        <i/>
        <sz val="10"/>
        <rFont val="Calibri"/>
        <family val="2"/>
        <scheme val="minor"/>
      </rPr>
      <t>OR</t>
    </r>
    <r>
      <rPr>
        <i/>
        <sz val="10"/>
        <rFont val="Calibri"/>
        <family val="2"/>
        <scheme val="minor"/>
      </rPr>
      <t xml:space="preserve">
</t>
    </r>
    <r>
      <rPr>
        <b/>
        <i/>
        <sz val="10"/>
        <rFont val="Calibri"/>
        <family val="2"/>
        <scheme val="minor"/>
      </rPr>
      <t>ERUSL &lt;1  year or beyond EURSL</t>
    </r>
    <r>
      <rPr>
        <i/>
        <sz val="10"/>
        <rFont val="Calibri"/>
        <family val="2"/>
        <scheme val="minor"/>
      </rPr>
      <t xml:space="preserve"> or failed
(When estimating pipe condition based on age and material)
</t>
    </r>
    <r>
      <rPr>
        <sz val="10"/>
        <rFont val="Calibri"/>
        <family val="2"/>
        <scheme val="minor"/>
      </rPr>
      <t xml:space="preserve">
</t>
    </r>
    <r>
      <rPr>
        <b/>
        <sz val="10"/>
        <rFont val="Calibri"/>
        <family val="2"/>
        <scheme val="minor"/>
      </rPr>
      <t>Pipe replacement zone.</t>
    </r>
    <r>
      <rPr>
        <sz val="10"/>
        <rFont val="Calibri"/>
        <family val="2"/>
        <scheme val="minor"/>
      </rPr>
      <t xml:space="preserve"> Pipe has failed/collapsed or in severe condition (subject to CCTV assessment).</t>
    </r>
  </si>
  <si>
    <t>When using asset age to estimate asset condition, consider maintaining a conservative estimate of the total useful service life until such time as condition assessments data becomes available. 
Note that ERUSL in absence of PACP information should be used to prioritize CCTV investigation to determine actual pipe conditions and determine future corrective actions. 
Source (except in italics): PACP (Pipeline Assessment Certification Program) - Measures, ranges and descriptions are sourced from the National Association of Sewer Service Companies (NASSCo).
PACP 5 recommendations on whether the pipe is likely to fail within 5 years or has failed made at the time of the inspection.</t>
  </si>
  <si>
    <t>Wastewater treatment and collection mechanical and electrical assets such as pumps, motors, motor control centres, centrifuges, conveyors, skimmers, scrapers, bridges, generator units etc. as part of:
 - Pumping Stations/Pumping Systems
 - Pre-Treatment/Pre-Treatment Systems
 - Primary Treatment/ Primary Treatment Systems
 - Secondary Treatment/Secondary Treatment Systems
 - Aeration and Disinfection Systems
 - Biosolids Treatment/Biosolids Treatment Systems
 - Standby Power</t>
  </si>
  <si>
    <r>
      <t xml:space="preserve">Targets, ranges and descriptions intended for assets with an estimated useful service life of at least </t>
    </r>
    <r>
      <rPr>
        <u/>
        <sz val="10"/>
        <color theme="1"/>
        <rFont val="Calibri"/>
        <family val="2"/>
        <scheme val="minor"/>
      </rPr>
      <t>20 years</t>
    </r>
    <r>
      <rPr>
        <sz val="10"/>
        <color theme="1"/>
        <rFont val="Calibri"/>
        <family val="2"/>
        <scheme val="minor"/>
      </rPr>
      <t xml:space="preserve">.
A target of </t>
    </r>
    <r>
      <rPr>
        <b/>
        <sz val="10"/>
        <color theme="1"/>
        <rFont val="Calibri"/>
        <family val="2"/>
        <scheme val="minor"/>
      </rPr>
      <t>"Good"</t>
    </r>
    <r>
      <rPr>
        <sz val="10"/>
        <color theme="1"/>
        <rFont val="Calibri"/>
        <family val="2"/>
        <scheme val="minor"/>
      </rPr>
      <t xml:space="preserve"> or </t>
    </r>
    <r>
      <rPr>
        <b/>
        <sz val="10"/>
        <color theme="1"/>
        <rFont val="Calibri"/>
        <family val="2"/>
        <scheme val="minor"/>
      </rPr>
      <t xml:space="preserve">ERUSL = 11-20 </t>
    </r>
    <r>
      <rPr>
        <sz val="10"/>
        <color theme="1"/>
        <rFont val="Calibri"/>
        <family val="2"/>
        <scheme val="minor"/>
      </rPr>
      <t xml:space="preserve">years (when estimating condition based on age) is recommended for the assets/asset systems due to a variety of factors:
 -  a significant to high importance to community services
 - a significant risk liability (health and safety, environment, financial cost, municipal reputation)
 - the potential complexities and additional time necessary to plan and design the replacement or rehabilitation of the assets/asset systems (say &gt;5 years)
 -   the potentially significant financial value of the assets/asset systems requiring extra time to accumulate necessary financing for possible full replacement or reconstruction (say &gt;5 years)
 - some assets can benefit from rehabilitation strategies to extend asset life and defer reconstruction/replacement costs before the assets become too worn or dysfunctional to make such strategies feasible
 - the assets/assets systems may be expensive to operate and need to be efficient to minimize costs
A target of </t>
    </r>
    <r>
      <rPr>
        <b/>
        <sz val="10"/>
        <color theme="1"/>
        <rFont val="Calibri"/>
        <family val="2"/>
        <scheme val="minor"/>
      </rPr>
      <t>"Fair"</t>
    </r>
    <r>
      <rPr>
        <sz val="10"/>
        <color theme="1"/>
        <rFont val="Calibri"/>
        <family val="2"/>
        <scheme val="minor"/>
      </rPr>
      <t xml:space="preserve"> or </t>
    </r>
    <r>
      <rPr>
        <b/>
        <sz val="10"/>
        <color theme="1"/>
        <rFont val="Calibri"/>
        <family val="2"/>
        <scheme val="minor"/>
      </rPr>
      <t>ERUSL = 6-10 years</t>
    </r>
    <r>
      <rPr>
        <sz val="10"/>
        <color theme="1"/>
        <rFont val="Calibri"/>
        <family val="2"/>
        <scheme val="minor"/>
      </rPr>
      <t xml:space="preserve"> (when estimating condition based on age) may be considered  due to a variety of factors:
 - a moderate or low importance to service delivery
 - a moderate or low risk liability  (health and safety, environment, financial cost, municipal reputation)
 - there is little complexity or uniqueness to the assets/asset systems thus requiring less planning and design time (&lt; 5 years)
 - a moderate or low value to replace, reconstruct or rehabilitate the assets/asset systems thus requiring a shorter time to accumulate necessary financing (say &lt; 5 years)
 -  proactive rehabilitation strategies are generally not cost-effective or non-existent and the assets/asset systems are better suited to a straightforward change-out or replacement.
 - Operating costs are relatively low</t>
    </r>
  </si>
  <si>
    <r>
      <t xml:space="preserve">The assets are rated </t>
    </r>
    <r>
      <rPr>
        <b/>
        <sz val="10"/>
        <color theme="1"/>
        <rFont val="Calibri"/>
        <family val="2"/>
        <scheme val="minor"/>
      </rPr>
      <t xml:space="preserve">'Very Good'.
</t>
    </r>
    <r>
      <rPr>
        <sz val="10"/>
        <color theme="1"/>
        <rFont val="Calibri"/>
        <family val="2"/>
        <scheme val="minor"/>
      </rPr>
      <t xml:space="preserve">
 - Fit for the future.
 - Well maintained, in good condition, new or recently rehabilitated.
</t>
    </r>
    <r>
      <rPr>
        <i/>
        <sz val="10"/>
        <color theme="1"/>
        <rFont val="Calibri"/>
        <family val="2"/>
        <scheme val="minor"/>
      </rPr>
      <t xml:space="preserve"> - Minor defects and/or wear
</t>
    </r>
    <r>
      <rPr>
        <b/>
        <i/>
        <sz val="10"/>
        <color theme="1"/>
        <rFont val="Calibri"/>
        <family val="2"/>
        <scheme val="minor"/>
      </rPr>
      <t xml:space="preserve">
AND/OR
</t>
    </r>
    <r>
      <rPr>
        <i/>
        <sz val="10"/>
        <color theme="1"/>
        <rFont val="Calibri"/>
        <family val="2"/>
        <scheme val="minor"/>
      </rPr>
      <t xml:space="preserve">
</t>
    </r>
    <r>
      <rPr>
        <b/>
        <i/>
        <sz val="10"/>
        <color theme="1"/>
        <rFont val="Calibri"/>
        <family val="2"/>
        <scheme val="minor"/>
      </rPr>
      <t>ERUSL&gt;20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</si>
  <si>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'Good'.</t>
    </r>
    <r>
      <rPr>
        <sz val="10"/>
        <color theme="1"/>
        <rFont val="Calibri"/>
        <family val="2"/>
        <scheme val="minor"/>
      </rPr>
      <t xml:space="preserve">
 - Adequate for now. 
</t>
    </r>
    <r>
      <rPr>
        <i/>
        <sz val="10"/>
        <color theme="1"/>
        <rFont val="Calibri"/>
        <family val="2"/>
        <scheme val="minor"/>
      </rPr>
      <t xml:space="preserve"> - Modest defects and/or wear.
</t>
    </r>
    <r>
      <rPr>
        <b/>
        <i/>
        <sz val="10"/>
        <color theme="1"/>
        <rFont val="Calibri"/>
        <family val="2"/>
        <scheme val="minor"/>
      </rPr>
      <t xml:space="preserve">AND/OR
</t>
    </r>
    <r>
      <rPr>
        <i/>
        <sz val="10"/>
        <color theme="1"/>
        <rFont val="Calibri"/>
        <family val="2"/>
        <scheme val="minor"/>
      </rPr>
      <t xml:space="preserve">
</t>
    </r>
    <r>
      <rPr>
        <b/>
        <i/>
        <sz val="10"/>
        <color theme="1"/>
        <rFont val="Calibri"/>
        <family val="2"/>
        <scheme val="minor"/>
      </rPr>
      <t>ERUSL = 11-20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</si>
  <si>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'Fair'.</t>
    </r>
    <r>
      <rPr>
        <sz val="10"/>
        <color theme="1"/>
        <rFont val="Calibri"/>
        <family val="2"/>
        <scheme val="minor"/>
      </rPr>
      <t xml:space="preserve">
 - Shows signs of deterioration and some elements exhibit deficiencies.
 - May require attention.
</t>
    </r>
    <r>
      <rPr>
        <i/>
        <sz val="10"/>
        <color theme="1"/>
        <rFont val="Calibri"/>
        <family val="2"/>
        <scheme val="minor"/>
      </rPr>
      <t xml:space="preserve"> - Moderate defects and/or wear
</t>
    </r>
    <r>
      <rPr>
        <b/>
        <i/>
        <sz val="10"/>
        <color theme="1"/>
        <rFont val="Calibri"/>
        <family val="2"/>
        <scheme val="minor"/>
      </rPr>
      <t xml:space="preserve">
AND/OR
</t>
    </r>
    <r>
      <rPr>
        <i/>
        <sz val="10"/>
        <color theme="1"/>
        <rFont val="Calibri"/>
        <family val="2"/>
        <scheme val="minor"/>
      </rPr>
      <t xml:space="preserve">
</t>
    </r>
    <r>
      <rPr>
        <b/>
        <i/>
        <sz val="10"/>
        <color theme="1"/>
        <rFont val="Calibri"/>
        <family val="2"/>
        <scheme val="minor"/>
      </rPr>
      <t>ERUSL= 6-10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</si>
  <si>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 xml:space="preserve">'Poor'.
</t>
    </r>
    <r>
      <rPr>
        <sz val="10"/>
        <color theme="1"/>
        <rFont val="Calibri"/>
        <family val="2"/>
        <scheme val="minor"/>
      </rPr>
      <t xml:space="preserve">
 - An increasing potential for asset conditions to affect the services it (or they) provides.
 - Approaching the end of service life.
 - The condition is below the standard and a large portion of the system </t>
    </r>
    <r>
      <rPr>
        <i/>
        <sz val="10"/>
        <color theme="1"/>
        <rFont val="Calibri"/>
        <family val="2"/>
        <scheme val="minor"/>
      </rPr>
      <t>(or asset)</t>
    </r>
    <r>
      <rPr>
        <sz val="10"/>
        <color theme="1"/>
        <rFont val="Calibri"/>
        <family val="2"/>
        <scheme val="minor"/>
      </rPr>
      <t xml:space="preserve"> exhibits significant deterioration.
</t>
    </r>
    <r>
      <rPr>
        <i/>
        <sz val="10"/>
        <color theme="1"/>
        <rFont val="Calibri"/>
        <family val="2"/>
        <scheme val="minor"/>
      </rPr>
      <t xml:space="preserve"> - Significant defects and/or wear.
</t>
    </r>
    <r>
      <rPr>
        <b/>
        <i/>
        <sz val="10"/>
        <color theme="1"/>
        <rFont val="Calibri"/>
        <family val="2"/>
        <scheme val="minor"/>
      </rPr>
      <t xml:space="preserve">
AND/OR
</t>
    </r>
    <r>
      <rPr>
        <i/>
        <sz val="10"/>
        <color theme="1"/>
        <rFont val="Calibri"/>
        <family val="2"/>
        <scheme val="minor"/>
      </rPr>
      <t xml:space="preserve">
</t>
    </r>
    <r>
      <rPr>
        <b/>
        <i/>
        <sz val="10"/>
        <color theme="1"/>
        <rFont val="Calibri"/>
        <family val="2"/>
        <scheme val="minor"/>
      </rPr>
      <t>ERUSL is 1-5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</si>
  <si>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rFont val="Calibri"/>
        <family val="2"/>
        <scheme val="minor"/>
      </rPr>
      <t>'Very Poor'.</t>
    </r>
    <r>
      <rPr>
        <sz val="10"/>
        <rFont val="Calibri"/>
        <family val="2"/>
        <scheme val="minor"/>
      </rPr>
      <t xml:space="preserve">
 - Unfit for sustained service. 
 - Near or beyond its expected service life and shows widespread signs of advanced deterioration. 
 - The asset or some assets may be unusable.
</t>
    </r>
    <r>
      <rPr>
        <i/>
        <sz val="10"/>
        <rFont val="Calibri"/>
        <family val="2"/>
        <scheme val="minor"/>
      </rPr>
      <t xml:space="preserve"> - Severe defects and/or wear 
</t>
    </r>
    <r>
      <rPr>
        <b/>
        <i/>
        <sz val="10"/>
        <rFont val="Calibri"/>
        <family val="2"/>
        <scheme val="minor"/>
      </rPr>
      <t xml:space="preserve">AND/OR
</t>
    </r>
    <r>
      <rPr>
        <i/>
        <sz val="10"/>
        <rFont val="Calibri"/>
        <family val="2"/>
        <scheme val="minor"/>
      </rPr>
      <t xml:space="preserve">
</t>
    </r>
    <r>
      <rPr>
        <b/>
        <i/>
        <sz val="10"/>
        <rFont val="Calibri"/>
        <family val="2"/>
        <scheme val="minor"/>
      </rPr>
      <t xml:space="preserve">ERUSL &lt;1  year or beyond EURSL </t>
    </r>
    <r>
      <rPr>
        <i/>
        <sz val="10"/>
        <rFont val="Calibri"/>
        <family val="2"/>
        <scheme val="minor"/>
      </rPr>
      <t>(When estimating condition based on age or according to condition assessment information)</t>
    </r>
  </si>
  <si>
    <r>
      <t xml:space="preserve">Where municipalities may not already have their own rating system for mechanical and electrical assets this is an </t>
    </r>
    <r>
      <rPr>
        <u/>
        <sz val="10"/>
        <color theme="1"/>
        <rFont val="Calibri"/>
        <family val="2"/>
        <scheme val="minor"/>
      </rPr>
      <t>optional</t>
    </r>
    <r>
      <rPr>
        <sz val="10"/>
        <color theme="1"/>
        <rFont val="Calibri"/>
        <family val="2"/>
        <scheme val="minor"/>
      </rPr>
      <t xml:space="preserve"> rating system that can be used or modified.  To be used on assets with an estimated service life of at least 20 years.
Determine asset conditions using available data, including: 
 - Age and estimated remaining useful service life
 - Visual inspections
 - Condition assessments/testing of electrical and mechanical equipment
 - Maintenance history
When using asset age to estimate asset condition, consider maintaining a conservative estimate of the total useful service life until such time as condition assessments data becomes available. 
The evaluation descriptions (except in italics) are consistent with the "2019 Canadian Infrastructure Report Card".  The defect/wear descriptions (in italics) and ERUSLs are for additional information.
There is no requirement under O.Reg 588/17 for reporting these assets using this ALOS rating system; however, an ALOS rating and reporting system will be required to meet the future reporting requirements under O.Reg 588/17.</t>
    </r>
  </si>
  <si>
    <t>Wastewater treatment, collection and storage civil assets such as:
 - Process treatment tanks/channels, chambers
 - Wet and dry Wells
(Excluding building envelope (see Building ALOS)),</t>
  </si>
  <si>
    <r>
      <t xml:space="preserve">Targets, ranges and descriptions intended for assets with an estimated useful service life of at least </t>
    </r>
    <r>
      <rPr>
        <u/>
        <sz val="10"/>
        <color theme="1"/>
        <rFont val="Calibri"/>
        <family val="2"/>
        <scheme val="minor"/>
      </rPr>
      <t>20 years</t>
    </r>
    <r>
      <rPr>
        <sz val="10"/>
        <color theme="1"/>
        <rFont val="Calibri"/>
        <family val="2"/>
        <scheme val="minor"/>
      </rPr>
      <t xml:space="preserve">.
A target of </t>
    </r>
    <r>
      <rPr>
        <b/>
        <sz val="10"/>
        <color theme="1"/>
        <rFont val="Calibri"/>
        <family val="2"/>
        <scheme val="minor"/>
      </rPr>
      <t>"Good"</t>
    </r>
    <r>
      <rPr>
        <sz val="10"/>
        <color theme="1"/>
        <rFont val="Calibri"/>
        <family val="2"/>
        <scheme val="minor"/>
      </rPr>
      <t xml:space="preserve"> or </t>
    </r>
    <r>
      <rPr>
        <b/>
        <sz val="10"/>
        <color theme="1"/>
        <rFont val="Calibri"/>
        <family val="2"/>
        <scheme val="minor"/>
      </rPr>
      <t>ERUSL = 11-20 years</t>
    </r>
    <r>
      <rPr>
        <sz val="10"/>
        <color theme="1"/>
        <rFont val="Calibri"/>
        <family val="2"/>
        <scheme val="minor"/>
      </rPr>
      <t xml:space="preserve"> (when estimating condition based on age) is recommended for the assets/asset systems due to a variety of factors:
 -  a significant to high importance to community services
 - a significant risk liability (health and safety, environment, financial cost, municipal reputation)
 - the potential complexities and additional time necessary to plan and design the replacement or rehabilitation of the assets/asset systems (say &gt;5 years)
 -   the potentially significant financial value of the assets/asset systems requiring extra time to accumulate necessary financing for possible full replacement or reconstruction (say &gt;5 years)
 - some assets can benefit from rehabilitation strategies to extend asset life and defer reconstruction/replacement costs before the assets become too worn or dysfunctional to make such strategies feasible
 - the assets/assets systems may be expensive to operate and need to be efficient to minimize costs
A target of </t>
    </r>
    <r>
      <rPr>
        <b/>
        <sz val="10"/>
        <color theme="1"/>
        <rFont val="Calibri"/>
        <family val="2"/>
        <scheme val="minor"/>
      </rPr>
      <t>"Fair"</t>
    </r>
    <r>
      <rPr>
        <sz val="10"/>
        <color theme="1"/>
        <rFont val="Calibri"/>
        <family val="2"/>
        <scheme val="minor"/>
      </rPr>
      <t xml:space="preserve"> or </t>
    </r>
    <r>
      <rPr>
        <b/>
        <sz val="10"/>
        <color theme="1"/>
        <rFont val="Calibri"/>
        <family val="2"/>
        <scheme val="minor"/>
      </rPr>
      <t xml:space="preserve">ERUSL = 6-10 years </t>
    </r>
    <r>
      <rPr>
        <sz val="10"/>
        <color theme="1"/>
        <rFont val="Calibri"/>
        <family val="2"/>
        <scheme val="minor"/>
      </rPr>
      <t>(when estimating condition based on age) may be considered  due to a variety of factors:
 - a moderate or low importance to service delivery
 - a moderate or low risk liability  (health and safety, environment, financial cost, municipal reputation)
 - there is little complexity or uniqueness to the assets/asset systems thus requiring less planning and design time (&lt; 5 years)
 - a moderate or low value to replace, reconstruct or rehabilitate the assets/asset systems thus requiring a shorter time to accumulate necessary financing (say &lt; 5 years)
 -  proactive rehabilitation strategies are generally not cost-effective or non-existent and the assets/asset systems are better suited to a straightforward change-out or replacement.
 - Operating costs are relatively low</t>
    </r>
  </si>
  <si>
    <r>
      <t xml:space="preserve">The assets are rated </t>
    </r>
    <r>
      <rPr>
        <b/>
        <sz val="10"/>
        <color theme="1"/>
        <rFont val="Calibri"/>
        <family val="2"/>
        <scheme val="minor"/>
      </rPr>
      <t xml:space="preserve">'Very Good'.
</t>
    </r>
    <r>
      <rPr>
        <sz val="10"/>
        <color theme="1"/>
        <rFont val="Calibri"/>
        <family val="2"/>
        <scheme val="minor"/>
      </rPr>
      <t xml:space="preserve">
 - Fit for the future.
 - Well maintained, in good condition, new or recently rehabilitated.
</t>
    </r>
    <r>
      <rPr>
        <i/>
        <sz val="10"/>
        <color theme="1"/>
        <rFont val="Calibri"/>
        <family val="2"/>
        <scheme val="minor"/>
      </rPr>
      <t xml:space="preserve"> - Minor defects and/or wear
</t>
    </r>
    <r>
      <rPr>
        <b/>
        <i/>
        <sz val="10"/>
        <color theme="1"/>
        <rFont val="Calibri"/>
        <family val="2"/>
        <scheme val="minor"/>
      </rPr>
      <t xml:space="preserve">AND/OR
</t>
    </r>
    <r>
      <rPr>
        <i/>
        <sz val="10"/>
        <color theme="1"/>
        <rFont val="Calibri"/>
        <family val="2"/>
        <scheme val="minor"/>
      </rPr>
      <t xml:space="preserve">
</t>
    </r>
    <r>
      <rPr>
        <b/>
        <i/>
        <sz val="10"/>
        <color theme="1"/>
        <rFont val="Calibri"/>
        <family val="2"/>
        <scheme val="minor"/>
      </rPr>
      <t>ERUSL&gt;20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</si>
  <si>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'Good'.</t>
    </r>
    <r>
      <rPr>
        <sz val="10"/>
        <color theme="1"/>
        <rFont val="Calibri"/>
        <family val="2"/>
        <scheme val="minor"/>
      </rPr>
      <t xml:space="preserve">
 - Adequate for now. 
</t>
    </r>
    <r>
      <rPr>
        <i/>
        <sz val="10"/>
        <color theme="1"/>
        <rFont val="Calibri"/>
        <family val="2"/>
        <scheme val="minor"/>
      </rPr>
      <t xml:space="preserve"> - Modest defects and/or wear.</t>
    </r>
    <r>
      <rPr>
        <sz val="10"/>
        <color theme="1"/>
        <rFont val="Calibri"/>
        <family val="2"/>
        <scheme val="minor"/>
      </rPr>
      <t xml:space="preserve">
</t>
    </r>
    <r>
      <rPr>
        <b/>
        <i/>
        <sz val="10"/>
        <color theme="1"/>
        <rFont val="Calibri"/>
        <family val="2"/>
        <scheme val="minor"/>
      </rPr>
      <t xml:space="preserve">
AND/OR
</t>
    </r>
    <r>
      <rPr>
        <i/>
        <sz val="10"/>
        <color theme="1"/>
        <rFont val="Calibri"/>
        <family val="2"/>
        <scheme val="minor"/>
      </rPr>
      <t xml:space="preserve">
</t>
    </r>
    <r>
      <rPr>
        <b/>
        <i/>
        <sz val="10"/>
        <color theme="1"/>
        <rFont val="Calibri"/>
        <family val="2"/>
        <scheme val="minor"/>
      </rPr>
      <t>ERUSL = 11-20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</si>
  <si>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'Fair'.</t>
    </r>
    <r>
      <rPr>
        <sz val="10"/>
        <color theme="1"/>
        <rFont val="Calibri"/>
        <family val="2"/>
        <scheme val="minor"/>
      </rPr>
      <t xml:space="preserve">
 - Shows signs of deterioration and some elements exhibit deficiencies.
 - May require attention.
</t>
    </r>
    <r>
      <rPr>
        <i/>
        <sz val="10"/>
        <color theme="1"/>
        <rFont val="Calibri"/>
        <family val="2"/>
        <scheme val="minor"/>
      </rPr>
      <t xml:space="preserve"> - Moderate defects and/or wear
</t>
    </r>
    <r>
      <rPr>
        <b/>
        <sz val="10"/>
        <color theme="1"/>
        <rFont val="Calibri"/>
        <family val="2"/>
        <scheme val="minor"/>
      </rPr>
      <t xml:space="preserve">
</t>
    </r>
    <r>
      <rPr>
        <b/>
        <i/>
        <sz val="10"/>
        <color theme="1"/>
        <rFont val="Calibri"/>
        <family val="2"/>
        <scheme val="minor"/>
      </rPr>
      <t xml:space="preserve">AND/OR
</t>
    </r>
    <r>
      <rPr>
        <i/>
        <sz val="10"/>
        <color theme="1"/>
        <rFont val="Calibri"/>
        <family val="2"/>
        <scheme val="minor"/>
      </rPr>
      <t xml:space="preserve">
</t>
    </r>
    <r>
      <rPr>
        <b/>
        <i/>
        <sz val="10"/>
        <color theme="1"/>
        <rFont val="Calibri"/>
        <family val="2"/>
        <scheme val="minor"/>
      </rPr>
      <t>ERUSL= 6-10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</si>
  <si>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Where municipalities may not already have their own rating system for civil/structural assets this is an </t>
    </r>
    <r>
      <rPr>
        <u/>
        <sz val="10"/>
        <color theme="1"/>
        <rFont val="Calibri"/>
        <family val="2"/>
        <scheme val="minor"/>
      </rPr>
      <t>optional</t>
    </r>
    <r>
      <rPr>
        <sz val="10"/>
        <color theme="1"/>
        <rFont val="Calibri"/>
        <family val="2"/>
        <scheme val="minor"/>
      </rPr>
      <t xml:space="preserve"> rating system that can be used or modified.  To be used on assets with an estimated service life of at least 20 years.
Determine asset conditions using available data, including: 
 - Age and estimated remaining useful service life
 - Visual inspections
 - Condition assessments/testing of electrical and mechanical equipment
 - Maintenance history
When using asset age to estimate asset condition, consider maintaining a conservative estimate of the total useful service life until such time as condition assessments data becomes available. 
The evaluation descriptions (except in italics) are consistent with the "2019 Canadian Infrastructure Report Card".  The defect/wear descriptions (in italics) and ERUSLs are for additional information.
There is no requirement under O.Reg 588/17 for reporting these assets using this ALOS rating system; however, an ALOS rating and reporting system will be required to meet the future reporting requirements under O.Reg 588/17.</t>
    </r>
  </si>
  <si>
    <t>% Good</t>
  </si>
  <si>
    <t>% Fair</t>
  </si>
  <si>
    <t>% Poor</t>
  </si>
  <si>
    <t>% Very Poor</t>
  </si>
  <si>
    <t>% NA</t>
  </si>
  <si>
    <t>TOTAL</t>
  </si>
  <si>
    <t xml:space="preserve"> - Sufficient ventilation of gases from the sewer network system to prevent combustible gases and hydrogen sulphide corrosion</t>
  </si>
  <si>
    <t xml:space="preserve"> - Adequate depth to prevent hydraulic surcharging into basements and the environment</t>
  </si>
  <si>
    <t>Average Operational Functionality ALOS Ratings</t>
  </si>
  <si>
    <t xml:space="preserve"> - To what degree capacity satisfies current demands and minimum community service levels
 - Level of operational problems experienced.
 - Are there noticeable negative affects on community service levels or stakeholders (residents and businesses)</t>
  </si>
  <si>
    <t xml:space="preserve"> - Sufficient pipe capacities to meet peak design flows and design extraneous (storm and groundwater) inflows</t>
  </si>
  <si>
    <t>Average Capacity to Meet Demands ALOS Ratings</t>
  </si>
  <si>
    <t xml:space="preserve"> - Technology is efficient</t>
  </si>
  <si>
    <t xml:space="preserve"> - Compliance with Provincial and Municipal Codes (Ministry of Labour, Building, Fire and Electrical) and Confined Spaces Regulation (Ontario Regulation, or O. Reg. 632/05) made under the Occupational Health and Safety Act (OSHA)</t>
  </si>
  <si>
    <t xml:space="preserve">Operational Resiliency </t>
  </si>
  <si>
    <t xml:space="preserve"> - To what degree are minimum service requirements are maintained/protected with back-up systems, spare capacity or alternative supply.</t>
  </si>
  <si>
    <t xml:space="preserve"> - Capacity to meet maximum instantaneous flows with largest units out of service ("firm"  station capacity including forcemains)</t>
  </si>
  <si>
    <t xml:space="preserve"> - Emergency pumping capability as required</t>
  </si>
  <si>
    <t xml:space="preserve"> - Emergency storage as required</t>
  </si>
  <si>
    <t>Average Operational Resiliency ALOS Ratings</t>
  </si>
  <si>
    <t xml:space="preserve"> - Adequate site and facility security</t>
  </si>
  <si>
    <t>Average Environmental Resiliency ALOS Ratings</t>
  </si>
  <si>
    <t xml:space="preserve"> - Compliance with Provincial and Municipal Codes/Regulations (Ministry of Labour, Building, Fire and Electrical).</t>
  </si>
  <si>
    <t xml:space="preserve"> - Outflow capacity is 100% of plant receiving capacity</t>
  </si>
  <si>
    <t xml:space="preserve"> - Critical treatment processes provided with multiple units so that with the largest unit out of operation, the hydraulic capacity of the remaining units should be sufficient to handle the appropriate design sewage flows</t>
  </si>
  <si>
    <t xml:space="preserve"> - Standby power generation capacity for critical processes as required</t>
  </si>
  <si>
    <t xml:space="preserve"> - Treatment facilities are protected from 100 year storm events</t>
  </si>
  <si>
    <t>Notes:   1.</t>
  </si>
  <si>
    <t>This evaluation is intended as a "desktop exercise" to evaluate each asset class based on inherent knowledge of the system and its current ability to meet community service levels. Where information or experienced judgement is not available to assess some criteria or the criteria is not applicable, mark "100" under "NA" (Not Available/Applicable) to remove this criteria from the evaluation.   Consider if the missing data or information should be included as part of a data collection plan.</t>
  </si>
  <si>
    <t>4.</t>
  </si>
  <si>
    <t>5.</t>
  </si>
  <si>
    <t>Weightings</t>
  </si>
  <si>
    <t>Unimportant</t>
  </si>
  <si>
    <t>Relatively Unimportant</t>
  </si>
  <si>
    <t>Relatively Important</t>
  </si>
  <si>
    <t>Important</t>
  </si>
  <si>
    <t>Very Important</t>
  </si>
  <si>
    <r>
      <t>Asset Condition Ratings and Corresponding Likelihood of Failure</t>
    </r>
    <r>
      <rPr>
        <b/>
        <vertAlign val="superscript"/>
        <sz val="11"/>
        <color theme="0"/>
        <rFont val="Calibri"/>
        <family val="2"/>
        <scheme val="minor"/>
      </rPr>
      <t>1, 2, 3</t>
    </r>
  </si>
  <si>
    <t>*Notes:   1.</t>
  </si>
  <si>
    <t>Condition ranges and Likelihood of Failure estimates are intended for strategic analysis and planning and can vary by municipality and by the assets themselves according design, construction, materials, use and environmental conditions.</t>
  </si>
  <si>
    <t>ERUSL = Estimated remaining useful service life.</t>
  </si>
  <si>
    <t>% Very Good</t>
  </si>
  <si>
    <t>If additional rows or columns are required to be added, the sheet needs to be "Unprotected". This will allow formulas to be copied and pasted. There is no password to Unprotect the sheet.</t>
  </si>
  <si>
    <r>
      <t xml:space="preserve">  - Capacity meets current demands and minimum community service level requirements
- Minor and occasional operational problems may be experienced.
</t>
    </r>
    <r>
      <rPr>
        <sz val="10"/>
        <rFont val="Calibri"/>
        <family val="2"/>
        <scheme val="minor"/>
      </rPr>
      <t xml:space="preserve"> - No noticeable affects on overall community service levels and/or stakeholders</t>
    </r>
  </si>
  <si>
    <t xml:space="preserve"> - Capacity just meets/essentially satisfies current demands and minimum community service level requirements, possibly with occasional or minor constraints and/or reduced efficiency.
 - Operational problems may occur more frequently.
 - There may be some minor or modest affects to community service levels and/or stakeholders</t>
  </si>
  <si>
    <t xml:space="preserve"> - Capacity is frequently below demands and/or minimum community service level requirements.
 - Significant operational problems are evident and can occur frequently.
 - There are noticeable and possibly moderate affects to community service levels and/or stakeholders.</t>
  </si>
  <si>
    <r>
      <t>Criteria to Support ALOS Target</t>
    </r>
    <r>
      <rPr>
        <b/>
        <vertAlign val="superscript"/>
        <sz val="11"/>
        <color theme="0"/>
        <rFont val="Calibri"/>
        <family val="2"/>
        <scheme val="minor"/>
      </rPr>
      <t>1,2</t>
    </r>
  </si>
  <si>
    <r>
      <t>Efficient and effective service delivery: 
 - Minimum pipe diameters of 200mm (Collection Sewers only)
 - Minimum and maximum pipe flow velocities (i.e. 0.6m/s (2 ft/s) to 3m/s (10ft/s) to reduce pipe wear, pipe displacement, hydrogen sulfite (H</t>
    </r>
    <r>
      <rPr>
        <vertAlign val="superscript"/>
        <sz val="11"/>
        <rFont val="Calibri"/>
        <family val="2"/>
        <scheme val="minor"/>
      </rPr>
      <t>2</t>
    </r>
    <r>
      <rPr>
        <sz val="11"/>
        <rFont val="Calibri"/>
        <family val="2"/>
        <scheme val="minor"/>
      </rPr>
      <t>S) generation and provide adequate scour
 - Sufficient ventilation of gases from the sewer network system to prevent combustible gases and hydrogen sulphide corrosion
 - Adequate depth to prevent hydraulic surcharging into basements and the environment
 - Minimization of storm water connections/inflows to improve treatment and collection capacity and efficiencies and reduce treatment plant bypass events.</t>
    </r>
  </si>
  <si>
    <t xml:space="preserve">Capacity to meet minimum service demands:
 - Sufficient pumping station and forcemain capacity to pump and discharge the design peak instantaneous sewage flow (including design extraneous inflows: storm and groundwater)
</t>
  </si>
  <si>
    <t xml:space="preserve">  - Pre-Treatment/Pre-Treatment Systems
 - Primary Treatment/ Primary Treatment Systems
 - Secondary Treatment/Secondary Treatment Systems
 - Aeration and Disinfection Systems
 - Biosolids Treatment/Biosolids Treatment Systems
 - Standby Power 
 - Process treatment tanks, channels, chambers and lagoons</t>
  </si>
  <si>
    <t>Efficient and effective service delivery and compliance with standards: 
 - Treatment design and operations are efficient
 - Current systems and technology are efficient
 - Efficient chemical application and disinfection processes
 - Does not exceed maximum treatment process velocities
 - Compliance with Provincial and Municipal Codes/Regulations (Ministry of Labour, Building, Fire and Electrical).</t>
  </si>
  <si>
    <t>N/A</t>
  </si>
  <si>
    <t>Very Poor</t>
  </si>
  <si>
    <t>Very Good</t>
  </si>
  <si>
    <t>Total Performance</t>
  </si>
  <si>
    <t>Average Environmental Resiliency ALOS Rating</t>
  </si>
  <si>
    <t>Average Operational Resiliency ALOS Rating</t>
  </si>
  <si>
    <t>Average Capacity to Meet Demands ALOS Rating</t>
  </si>
  <si>
    <t xml:space="preserve"> -Treatment process capacity should be such that the treated effluent would continuously meet the established quality criteria in terms of concentrations and loadings (CoA) during the design period</t>
  </si>
  <si>
    <t>Average Operational Functionality ALOS Rating</t>
  </si>
  <si>
    <t xml:space="preserve"> - Does not exceed maximum treatment process velocities</t>
  </si>
  <si>
    <t xml:space="preserve"> - Efficient chemical application and disinfection processes</t>
  </si>
  <si>
    <t xml:space="preserve"> - Current systems and technology are efficient</t>
  </si>
  <si>
    <t xml:space="preserve"> - Treatment design and operations are efficient</t>
  </si>
  <si>
    <t xml:space="preserve"> - Pre-Treatment/Pre-Treatment Systems
 - Primary Treatment/ Primary Treatment Systems
 - Secondary Treatment/Secondary Treatment Systems
 - Aeration and Disinfection Systems
 - Biosolids Treatment/Biosolids Treatment Systems
 - Standby Power 
 - Process treatment tanks, channels, chambers and lagoons</t>
  </si>
  <si>
    <t xml:space="preserve"> - Standby power generation as required</t>
  </si>
  <si>
    <t xml:space="preserve"> - Back-up capacity/units for critical pumping station processes</t>
  </si>
  <si>
    <t xml:space="preserve"> - Sufficient pumping station and forcemain capacity to pump and discharge the design peak instantaneous sewage flow (including design extraneous inflows: storm and groundwater)</t>
  </si>
  <si>
    <t xml:space="preserve"> - Efficient design and operations of pumps, dry/wet wells, piping and valves for minimum and maximum flow conditions</t>
  </si>
  <si>
    <t xml:space="preserve"> - Minimization of storm water connections/inflows to improve treatment and collection capacity and efficiencies and reduce treatment plant bypass events.</t>
  </si>
  <si>
    <t xml:space="preserve"> - Minimum and maximum pipe flow velocities (i.e. 0.6m/s (2 ft/s) to 3m/s (10ft/s) to reduce pipe wear, pipe displacement, hydrogen sulfite (H2S) generation and provide adequate scour</t>
  </si>
  <si>
    <t xml:space="preserve"> - Minimum pipe diameters of 200mm.</t>
  </si>
  <si>
    <r>
      <t>Criteria to Support Proposed ALOS Target</t>
    </r>
    <r>
      <rPr>
        <b/>
        <vertAlign val="superscript"/>
        <sz val="11"/>
        <color theme="1"/>
        <rFont val="Calibri"/>
        <family val="2"/>
        <scheme val="minor"/>
      </rPr>
      <t xml:space="preserve">1
</t>
    </r>
    <r>
      <rPr>
        <b/>
        <sz val="11"/>
        <color theme="1"/>
        <rFont val="Calibri"/>
        <family val="2"/>
        <scheme val="minor"/>
      </rPr>
      <t>(where information is available)</t>
    </r>
  </si>
  <si>
    <r>
      <t>Context for Evaluating Performance Criteria</t>
    </r>
    <r>
      <rPr>
        <b/>
        <vertAlign val="superscript"/>
        <sz val="11"/>
        <color theme="1"/>
        <rFont val="Calibri"/>
        <family val="2"/>
        <scheme val="minor"/>
      </rPr>
      <t>1</t>
    </r>
  </si>
  <si>
    <r>
      <t>Distribution of Asset Ratings for each ALOS</t>
    </r>
    <r>
      <rPr>
        <b/>
        <vertAlign val="superscript"/>
        <sz val="11"/>
        <color theme="1"/>
        <rFont val="Calibri"/>
        <family val="2"/>
        <scheme val="minor"/>
      </rPr>
      <t>2, 3</t>
    </r>
  </si>
  <si>
    <r>
      <t>Criteria to Support Proposed ALOS Target</t>
    </r>
    <r>
      <rPr>
        <b/>
        <vertAlign val="superscript"/>
        <sz val="11"/>
        <color theme="1"/>
        <rFont val="Calibri"/>
        <family val="2"/>
        <scheme val="minor"/>
      </rPr>
      <t xml:space="preserve">1, 2
</t>
    </r>
    <r>
      <rPr>
        <b/>
        <sz val="11"/>
        <color theme="1"/>
        <rFont val="Calibri"/>
        <family val="2"/>
        <scheme val="minor"/>
      </rPr>
      <t>(where information is available)</t>
    </r>
  </si>
  <si>
    <t>Efficiency and effectiveness of service delivery/provision</t>
  </si>
  <si>
    <t>Level of operational problems experienced.</t>
  </si>
  <si>
    <t>Level of noticeable affects to customers or services due to operational problems</t>
  </si>
  <si>
    <t>Compliance with current Regulations and/or Standards (including levels of permitted "grandfathering")</t>
  </si>
  <si>
    <t>Level/number of required elements present.</t>
  </si>
  <si>
    <t>Relevance and effectiveness of technology</t>
  </si>
  <si>
    <t>Efficiency of resource consumption</t>
  </si>
  <si>
    <t>The degree to which capacity satisfies current demands and minimum community service levels</t>
  </si>
  <si>
    <t>Level of operational problems related to capacity</t>
  </si>
  <si>
    <t>Level of noticeable affects to customers due to capacity shortfall</t>
  </si>
  <si>
    <t>Level of surplus capacity for emergency or extraordinary operating conditions</t>
  </si>
  <si>
    <t>Average Operational Resiliency ALSO Rating</t>
  </si>
  <si>
    <t xml:space="preserve">Likelihood of Failure is based on the estimated remaining timespan that assets, asset components or asset systems are expected to function at levels that are still adequate, safe, reliable and viable to provide desired Community Levels of Service (CLOS) but at increasing levels of risk as assets/asset components degrade as the end of service life approaches. The total lifespan of an asset often extends beyond estimated useful service life; however, the assets may no longer be sufficient, safe, viable, economical or reliable to provide safe and desired community services.  Note that Likelihood of Failure provides high level estimates for strategic risk assessments purposes and can vary on an asset by asset basis according the environment, soil conditions, design, materials and use. </t>
  </si>
  <si>
    <t>General Descrip.</t>
  </si>
  <si>
    <t>6.</t>
  </si>
  <si>
    <t>Does not meet several performance requirements in whole or in part.
Perceivable and/or sporadic affects to services</t>
  </si>
  <si>
    <t>Does not meet many or most performance requirements as a whole.
Moderate or significant and/or ongoing affects to services.</t>
  </si>
  <si>
    <r>
      <t xml:space="preserve"> - Fully meets or exceeds current minimum community service level requirements in a fully efficient and effective manner.
 - Exceeds minimum current design and/or safety requirements 
 - No operational problems experienced.
 - No affects on community service levels or stakeholders
 -  Fully complies with current Regulations and/or Standards</t>
    </r>
    <r>
      <rPr>
        <vertAlign val="superscript"/>
        <sz val="10"/>
        <color theme="1"/>
        <rFont val="Calibri"/>
        <family val="2"/>
        <scheme val="minor"/>
      </rPr>
      <t>3</t>
    </r>
    <r>
      <rPr>
        <sz val="10"/>
        <color theme="1"/>
        <rFont val="Calibri"/>
        <family val="2"/>
        <scheme val="minor"/>
      </rPr>
      <t>.
 -  No desirable elements are missing, and all required elements are present.
 - Technology is state-of-the art/best available
 - Resource consumption: 100% of baseline efficiency</t>
    </r>
  </si>
  <si>
    <r>
      <t xml:space="preserve"> - Meets current minimum community service level requirements in an efficient and effective manner.
 - Meets minimum current design and/or safety requirements
- Occasional operational problems may be experienced.
 - No noticeable affects on overall community service levels and/or stakeholders
- Complies with Regulations and/or Standards</t>
    </r>
    <r>
      <rPr>
        <vertAlign val="superscript"/>
        <sz val="10"/>
        <color theme="1"/>
        <rFont val="Calibri"/>
        <family val="2"/>
        <scheme val="minor"/>
      </rPr>
      <t>3</t>
    </r>
    <r>
      <rPr>
        <sz val="10"/>
        <color theme="1"/>
        <rFont val="Calibri"/>
        <family val="2"/>
        <scheme val="minor"/>
      </rPr>
      <t xml:space="preserve"> with possibly some "grandfathering" where permitted by Regulation for certain standards.
 - A few desirable elements may be missing, but all required elements are present. 
 - Technology is industry standard
 - Resource consumption: 91% to 100% of baseline efficiency</t>
    </r>
  </si>
  <si>
    <r>
      <t xml:space="preserve"> - Just meets/essentially satisfies the current minimum community service level requirements with possibly occasional or minor constraints, and/or some inefficiencies and ineffectiveness present.
 - Just meets minimum current  design and/or safety requirements possibly with some added monitoring, extra controls or maintenance.
 - Operational problems may occur more frequently.
 - There may be some minor affects to community service levels and/or stakeholders
 - Meets essential Regulations and/or Standards</t>
    </r>
    <r>
      <rPr>
        <vertAlign val="superscript"/>
        <sz val="10"/>
        <color theme="1"/>
        <rFont val="Calibri"/>
        <family val="2"/>
        <scheme val="minor"/>
      </rPr>
      <t>3</t>
    </r>
    <r>
      <rPr>
        <sz val="10"/>
        <color theme="1"/>
        <rFont val="Calibri"/>
        <family val="2"/>
        <scheme val="minor"/>
      </rPr>
      <t xml:space="preserve"> with "grandfathering"  where permitted by Regulation for certain standards.
 - A few desirable elements and one or two required elements are missing. 
- Technology is adequate but may not be efficient.
 - Resource consumption: 76 to 90% of baseline efficiency</t>
    </r>
  </si>
  <si>
    <r>
      <t xml:space="preserve"> - A limited ability to meet current minimum community service level requirements with performance frequently below minimum service and efficiency requirements.
 - Does not fully meet minimum current design and/or safety requirements in whole or in part. Significant monitoring, extra controls or maintenance actions may be required to maintain community services.
 - Significant operational problems are evident and occur frequently with perceivable and possibly moderate affects to community services
 - May not meet or partially meets essential Regulations and/or Standards</t>
    </r>
    <r>
      <rPr>
        <vertAlign val="superscript"/>
        <sz val="10"/>
        <color theme="1"/>
        <rFont val="Calibri"/>
        <family val="2"/>
        <scheme val="minor"/>
      </rPr>
      <t>3</t>
    </r>
    <r>
      <rPr>
        <sz val="10"/>
        <color theme="1"/>
        <rFont val="Calibri"/>
        <family val="2"/>
        <scheme val="minor"/>
      </rPr>
      <t xml:space="preserve"> which may not be permitted "grandfathering" by Regulation or are unsafe or impractical to continue "grandfathering"
 - Several desirable elements and one or two required elements are missing. 
 - Technology is nearing obsolescence. May be inefficient, prone to breakdown with no vendor support or original equipment manufacturer parts available.
 - Resource consumption: 51 to 75% of baseline efficiency</t>
    </r>
  </si>
  <si>
    <r>
      <t xml:space="preserve"> - Ability to meet current minimum community service level requirements is deficient and unsustainable with performance significantly and continuously below minimum service and efficiency requirements.
 - Does not most or all  meet minimum current design and/or safety requirements in whole.  Monitoring,  extra controls or maintenance actions are not practical or feasible to maintain community services.
 - Operational problems are serious and ongoing and affecting community services.
 -  Does not meet essential or critical Regulations and/or Standards</t>
    </r>
    <r>
      <rPr>
        <vertAlign val="superscript"/>
        <sz val="10"/>
        <rFont val="Calibri"/>
        <family val="2"/>
        <scheme val="minor"/>
      </rPr>
      <t>3</t>
    </r>
    <r>
      <rPr>
        <sz val="10"/>
        <rFont val="Calibri"/>
        <family val="2"/>
        <scheme val="minor"/>
      </rPr>
      <t>, and "grandfathering" cannot be permitted either by Regulation or due to safety or practical concerns.
 - Many desirable and several required elements are missing. 
 - Technology is obsolete and/or non-functional and replacement parts may be unavailable
 - Resource consumption: Less than 50% of baseline efficiency</t>
    </r>
  </si>
  <si>
    <t xml:space="preserve"> - Efficiency and effectiveness of service delivery
 - Ability to meet minimum current design and/or safety requirements
 - Level of operational problems experienced and whether they affect community services.
 -  Compliance with current Regulations and/or Standards (including the level of "grandfathering")
 -  Whether all required elements are present.</t>
  </si>
  <si>
    <t xml:space="preserve"> - Efficiency and effectiveness of service delivery
 - Ability to meet minimum current design and/or safety requirements
 - Level of operational problems experienced and whether they affect community services.
 -  Compliance with current Regulations and/or Standards (including the level of "grandfathering")
 -  Whether all required elements are present.
 - Relevance and effectiveness of technology
 - Efficiency of resource consumption </t>
  </si>
  <si>
    <t>Ability to meet minimum current design and/or safety requirements</t>
  </si>
  <si>
    <t>Exceeds or fully meets performance requirements.
No affect to services</t>
  </si>
  <si>
    <t>Meets performance requirements.
No affect to services</t>
  </si>
  <si>
    <t>Just meets performance requirements with some limitations
Minor or no perceivable affects to services.</t>
  </si>
  <si>
    <t xml:space="preserve"> - Fully meets or exceeds the minimum emergency or service safeguard requirements for back-up systems, spare capacity, alternative supply or system/asset security.
 - Maximum protection or security from acts of vandalism, trespassing, theft, assault or terrorism. </t>
  </si>
  <si>
    <t xml:space="preserve"> - Meets the minimum emergency or service safeguard requirements for back-up systems, spare capacity, alternative supply or system/asset security.
 - Adequate protection or security from acts of vandalism, trespassing, theft, assault or terrorism. </t>
  </si>
  <si>
    <t xml:space="preserve"> - Provides acceptable but limited emergency or service safeguard requirements for back-up systems, spare capacity, alternative supply or system/asset security. 
 - Reasonable but limited protection or security from acts of vandalism, trespassing, theft, assault or terrorism.</t>
  </si>
  <si>
    <t xml:space="preserve"> -  Provides partial but inadequate emergency or service safeguard requirements for back-up systems, spare capacity, alternative supply or system/asset security.
 - Partial protection or security from acts of vandalism, trespassing, theft, assault or terrorism.</t>
  </si>
  <si>
    <t xml:space="preserve"> - Provides marginal or no emergency or service safeguard requirements for back-up systems, spare capacity, alternative supply or system/asset security.
 - Marginal or no protection or security from acts of vandalism, trespassing, theft, assault or terrorism.</t>
  </si>
  <si>
    <t xml:space="preserve"> - Assets are fully resilient to environmental stresses; e.g. impacts from wind, fire, flooding, excessive rainfall/snowfall etc..
 - Fully meets climate change mitigation requirements.</t>
  </si>
  <si>
    <t xml:space="preserve"> - Assets are adequately resilient to environmental stresses; e.g. impacts from wind, fire, flooding, excessive rainfall/snowfall etc..
 - Meets almost all climate change mitigation requirements.
</t>
  </si>
  <si>
    <t xml:space="preserve"> - Assets are resilient with some limitations to environmental stresses; e.g. impacts from wind, fire, flooding, excessive rainfall/snowfall etc..
 - Provides acceptable but limited protections from climate change.
</t>
  </si>
  <si>
    <t xml:space="preserve"> - Asset resiliency to environmental stresses is partially lacking; e.g. impacts from wind, fire, flooding, excessive rainfall/snowfall etc..
 - Provides partial but inadequate protections from climate change.
</t>
  </si>
  <si>
    <t xml:space="preserve"> - Asset resiliency to environmental stresses is mostly or completely lacking; e.g. impacts from wind, fire, flooding, excessive rainfall/snowfall etc..
 - Provides marginal or no protections from climate change
</t>
  </si>
  <si>
    <t>To what extent are the facilities secure from acts of vandalism, trespassing, theft, assault or terrorism.</t>
  </si>
  <si>
    <t>To what extent the assets are resilient to environmental stresses; e.g. impacts from wind, fire, flooding, excessive rainfall/snowfall etc..</t>
  </si>
  <si>
    <t xml:space="preserve">To what extent are the assets resilient to the affects of climate change. </t>
  </si>
  <si>
    <t xml:space="preserve"> - Climate change adaptation measures are in place</t>
  </si>
  <si>
    <t>To what degree are minimum service requirements are maintained/protected with back-up systems, spare capacity or alternative supply.</t>
  </si>
  <si>
    <t xml:space="preserve"> - Critical treatment processes provided with multiple units so that with the largest unit out of operation, the hydraulic capacity of the remaining units should be sufficient to handle the appropriate design sewage flows
Maintain treatment capacity during emergency event/failure of treatment system component including:
 - Standby power generation capacity for critical processes as required
 - Emergency pumping capability as required
 - Emergency storage as required
 - Adequate site and facility security
</t>
  </si>
  <si>
    <t xml:space="preserve"> - Treatment facilities are protected from 100 year storm events
 - Climate change adaptation measures are in place
</t>
  </si>
  <si>
    <t>Level of back-up capacity/units to maintain critical systems and services during emergency conditions.</t>
  </si>
  <si>
    <t>Availability of alternative sources for emergency service provision</t>
  </si>
  <si>
    <t>To what extent the assets are secure from acts of vandalism, trespassing, theft, assault or terrorism.</t>
  </si>
  <si>
    <t xml:space="preserve">The total lifespan of an asset often extends beyond Estimated Useful Service Life; however, the assets may no longer be sufficient, safe, viable, economical or reliable to provide safe and desired community services.  Note that Likelihood of Failure provides high level estimates for strategic risk assessments purposes and can vary on an asset by asset basis according the environment, soil conditions, design, materials and use. </t>
  </si>
  <si>
    <t xml:space="preserve">Likelihood of Failure is an estimate of the timespan (Condition) or the level of viability (Performance) that assets, asset components or asset systems are expected to provide adequate, safe and reliable  Community Levels of Service (CLOS) but at increasing levels of risk as assets/asset components degrade as the end of service life approaches. 
</t>
  </si>
  <si>
    <t>Notes:  1.</t>
  </si>
  <si>
    <t>Description</t>
  </si>
  <si>
    <t xml:space="preserve">Fair
</t>
  </si>
  <si>
    <t>Generic Rating</t>
  </si>
  <si>
    <t>All</t>
  </si>
  <si>
    <r>
      <t xml:space="preserve">Failed
Pipe segment </t>
    </r>
    <r>
      <rPr>
        <b/>
        <u/>
        <sz val="10"/>
        <rFont val="Calibri"/>
        <family val="2"/>
        <scheme val="minor"/>
      </rPr>
      <t>has failed</t>
    </r>
    <r>
      <rPr>
        <sz val="10"/>
        <rFont val="Calibri"/>
        <family val="2"/>
        <scheme val="minor"/>
      </rPr>
      <t xml:space="preserve"> or will likely fail within the next five years - requires
immediate attention.</t>
    </r>
  </si>
  <si>
    <r>
      <t xml:space="preserve">Very Poor
Pipe segment has failed or </t>
    </r>
    <r>
      <rPr>
        <b/>
        <u/>
        <sz val="10"/>
        <color theme="1"/>
        <rFont val="Calibri"/>
        <family val="2"/>
        <scheme val="minor"/>
      </rPr>
      <t>will likely fail within the next five years</t>
    </r>
    <r>
      <rPr>
        <sz val="10"/>
        <color theme="1"/>
        <rFont val="Calibri"/>
        <family val="2"/>
        <scheme val="minor"/>
      </rPr>
      <t xml:space="preserve"> - requires
immediate attention. </t>
    </r>
  </si>
  <si>
    <t>Poor
Pipe segment has severe defects - risk of failure within the next five to ten years</t>
  </si>
  <si>
    <t xml:space="preserve">Fair
Pipe segment has moderate defects - deterioration may continue, at a ten to twenty year timeframe.
</t>
  </si>
  <si>
    <r>
      <t>Very Good or Good</t>
    </r>
    <r>
      <rPr>
        <b/>
        <sz val="10"/>
        <color theme="1"/>
        <rFont val="Calibri"/>
        <family val="2"/>
        <scheme val="minor"/>
      </rPr>
      <t xml:space="preserve">
</t>
    </r>
    <r>
      <rPr>
        <sz val="10"/>
        <color theme="1"/>
        <rFont val="Calibri"/>
        <family val="2"/>
        <scheme val="minor"/>
      </rPr>
      <t xml:space="preserve">
Pipe segment has minor defects - pipe unlikely to fail for at least 20 years.</t>
    </r>
    <r>
      <rPr>
        <b/>
        <sz val="10"/>
        <color theme="1"/>
        <rFont val="Calibri"/>
        <family val="2"/>
        <scheme val="minor"/>
      </rPr>
      <t xml:space="preserve">
</t>
    </r>
  </si>
  <si>
    <t>PACP = 5</t>
  </si>
  <si>
    <t xml:space="preserve">PACP = 5 </t>
  </si>
  <si>
    <t>PACP = 4</t>
  </si>
  <si>
    <t xml:space="preserve">PACP = 3 </t>
  </si>
  <si>
    <t>PACP = 1 or 2</t>
  </si>
  <si>
    <t>PACP</t>
  </si>
  <si>
    <t>Sewer Pipes</t>
  </si>
  <si>
    <r>
      <t xml:space="preserve"> - Unfit for sustained service. 
 - Near or beyond its expected service life and shows widespread signs of advanced deterioration. 
 - The asset or some assets may be unusable.
</t>
    </r>
    <r>
      <rPr>
        <i/>
        <sz val="10"/>
        <rFont val="Calibri"/>
        <family val="2"/>
        <scheme val="minor"/>
      </rPr>
      <t xml:space="preserve"> - Severe defects and/or wear </t>
    </r>
  </si>
  <si>
    <r>
      <t xml:space="preserve"> - An increasing potential for asset conditions to affect the services it (or they) provides.
 - Approaching the end of service life.
 - The condition is below the standard and a large portion of the system </t>
    </r>
    <r>
      <rPr>
        <i/>
        <sz val="10"/>
        <color theme="1"/>
        <rFont val="Calibri"/>
        <family val="2"/>
        <scheme val="minor"/>
      </rPr>
      <t>(or asset)</t>
    </r>
    <r>
      <rPr>
        <sz val="10"/>
        <color theme="1"/>
        <rFont val="Calibri"/>
        <family val="2"/>
        <scheme val="minor"/>
      </rPr>
      <t xml:space="preserve"> exhibits significant deterioration.
</t>
    </r>
    <r>
      <rPr>
        <i/>
        <sz val="10"/>
        <color theme="1"/>
        <rFont val="Calibri"/>
        <family val="2"/>
        <scheme val="minor"/>
      </rPr>
      <t xml:space="preserve"> - Significant defects and/or wear.
</t>
    </r>
  </si>
  <si>
    <r>
      <t xml:space="preserve"> - Shows signs of deterioration and some elements exhibit deficiencies.
 - May require attention.
</t>
    </r>
    <r>
      <rPr>
        <i/>
        <sz val="10"/>
        <color theme="1"/>
        <rFont val="Calibri"/>
        <family val="2"/>
        <scheme val="minor"/>
      </rPr>
      <t xml:space="preserve"> - Moderate defects and/or wear
</t>
    </r>
  </si>
  <si>
    <r>
      <t xml:space="preserve"> - Adequate for now. 
</t>
    </r>
    <r>
      <rPr>
        <i/>
        <sz val="10"/>
        <color theme="1"/>
        <rFont val="Calibri"/>
        <family val="2"/>
        <scheme val="minor"/>
      </rPr>
      <t xml:space="preserve"> - Modest defects and/or wear.</t>
    </r>
  </si>
  <si>
    <r>
      <t xml:space="preserve"> - Fit for the future.
 - Well maintained, in good condition, new or recently rehabilitated.
</t>
    </r>
    <r>
      <rPr>
        <i/>
        <sz val="10"/>
        <color theme="1"/>
        <rFont val="Calibri"/>
        <family val="2"/>
        <scheme val="minor"/>
      </rPr>
      <t xml:space="preserve"> - Minor defects and/or wear
</t>
    </r>
    <r>
      <rPr>
        <b/>
        <sz val="10"/>
        <color theme="1"/>
        <rFont val="Calibri"/>
        <family val="2"/>
        <scheme val="minor"/>
      </rPr>
      <t xml:space="preserve">
</t>
    </r>
  </si>
  <si>
    <t xml:space="preserve"> Good</t>
  </si>
  <si>
    <t xml:space="preserve"> Very Good
</t>
  </si>
  <si>
    <t>Civil Structures, Mechanical &amp; Electrical Equipment</t>
  </si>
  <si>
    <t>&lt;1 Year</t>
  </si>
  <si>
    <t>1-5 Years</t>
  </si>
  <si>
    <t>6-10 Years</t>
  </si>
  <si>
    <t>11-20 Years</t>
  </si>
  <si>
    <t>&gt;20 Years</t>
  </si>
  <si>
    <r>
      <t>Remaining Useful Service Life</t>
    </r>
    <r>
      <rPr>
        <vertAlign val="superscript"/>
        <sz val="11"/>
        <color theme="1"/>
        <rFont val="Calibri"/>
        <family val="2"/>
        <scheme val="minor"/>
      </rPr>
      <t>2</t>
    </r>
  </si>
  <si>
    <t>Very Likely
&gt;90%</t>
  </si>
  <si>
    <t>Likely
60%-90%</t>
  </si>
  <si>
    <t>Possible
30%-60%</t>
  </si>
  <si>
    <t>Unlikely
10%-30%</t>
  </si>
  <si>
    <t>Very Unlikely
&lt;10%</t>
  </si>
  <si>
    <r>
      <t>Distribution by Asset Ratings (Assets as a % of the Total Asset Class) and Corresponding Likelihood of Failure</t>
    </r>
    <r>
      <rPr>
        <b/>
        <vertAlign val="superscript"/>
        <sz val="11"/>
        <color theme="1"/>
        <rFont val="Calibri"/>
        <family val="2"/>
        <scheme val="minor"/>
      </rPr>
      <t>1</t>
    </r>
  </si>
  <si>
    <t>Rating Method</t>
  </si>
  <si>
    <t>Asset Categories</t>
  </si>
  <si>
    <t>ALOS Type</t>
  </si>
  <si>
    <t>The wastewater system is kept in good condition</t>
  </si>
  <si>
    <t xml:space="preserve"> - Fully operational and accessible during a 25-year flood event</t>
  </si>
  <si>
    <t xml:space="preserve"> - Sewage pumping station structures and electrical and mechanical equipment  protected from physical damage by a 100-year design flood event</t>
  </si>
  <si>
    <t xml:space="preserve"> - Sewage pumping station structures and electrical and mechanical equipment  protected from physical damage by a 100-year design flood event
 - Climate change adaptation measures are in place</t>
  </si>
  <si>
    <t xml:space="preserve">Process Resiliency:
 - Capacity to meet maximum instantaneous flows with largest units out of service ("firm"  station capacity including forcemains)
Back-up capacity/units for critical pumping station processes including:
 - Standby power generation as required
 - Emergency storage as required
 - Fully operational and accessible during a 25-year flood event
 - Adequate site and facility security
</t>
  </si>
  <si>
    <t>Mechanical Process Systems = "Good"</t>
  </si>
  <si>
    <t>Electrical Process Systems = "Good"</t>
  </si>
  <si>
    <t xml:space="preserve"> - Other</t>
  </si>
  <si>
    <t>If additional rows or columns are required to be added, the sheet needs to be "Unprotected". When adding Rows, copy the row and paste between two criteria's by clicking "Insert Copied Row". This will allow formulas to be copied and pasted. There is no password to Unprotect the sheet.</t>
  </si>
  <si>
    <r>
      <t>Asset Classes/Types</t>
    </r>
    <r>
      <rPr>
        <b/>
        <vertAlign val="superscript"/>
        <sz val="11"/>
        <color theme="1"/>
        <rFont val="Calibri"/>
        <family val="2"/>
        <scheme val="minor"/>
      </rPr>
      <t>7</t>
    </r>
  </si>
  <si>
    <r>
      <t>Weightings based on importance to ALOS</t>
    </r>
    <r>
      <rPr>
        <b/>
        <vertAlign val="superscript"/>
        <sz val="11"/>
        <color theme="1"/>
        <rFont val="Calibri"/>
        <family val="2"/>
        <scheme val="minor"/>
      </rPr>
      <t>4, 5</t>
    </r>
    <r>
      <rPr>
        <b/>
        <sz val="11"/>
        <color theme="1"/>
        <rFont val="Calibri"/>
        <family val="2"/>
        <scheme val="minor"/>
      </rPr>
      <t xml:space="preserve">
(Optional)</t>
    </r>
  </si>
  <si>
    <r>
      <t xml:space="preserve">Consider the level of conformance to MOE Design Guidelines for Sewage Works for Operational Functionality, Capacity toMeet Demands, Operational Resiliency and Environmental Resiliency in the context of the </t>
    </r>
    <r>
      <rPr>
        <b/>
        <sz val="11"/>
        <color theme="1"/>
        <rFont val="Calibri"/>
        <family val="2"/>
        <scheme val="minor"/>
      </rPr>
      <t>General Performance Ratings (Tab 5)</t>
    </r>
    <r>
      <rPr>
        <sz val="11"/>
        <color theme="1"/>
        <rFont val="Calibri"/>
        <family val="2"/>
        <scheme val="minor"/>
      </rPr>
      <t>.</t>
    </r>
  </si>
  <si>
    <t>Distribute the different performance as a percentage of the entire Asset Class.</t>
  </si>
  <si>
    <t>ALOS Performance Weightings</t>
  </si>
  <si>
    <r>
      <t xml:space="preserve">If weightings are to be applied, they must be applied to </t>
    </r>
    <r>
      <rPr>
        <b/>
        <u/>
        <sz val="11"/>
        <color theme="1"/>
        <rFont val="Calibri"/>
        <family val="2"/>
        <scheme val="minor"/>
      </rPr>
      <t>ALL</t>
    </r>
    <r>
      <rPr>
        <sz val="11"/>
        <color theme="1"/>
        <rFont val="Calibri"/>
        <family val="2"/>
        <scheme val="minor"/>
      </rPr>
      <t xml:space="preserve"> the asset performance ratings.</t>
    </r>
  </si>
  <si>
    <t>7.</t>
  </si>
  <si>
    <t>This worksheet should be applied once for each Asset Class and replicated as often as necessary to evaluate each of the Asset Classes.</t>
  </si>
  <si>
    <r>
      <t>Asset Types</t>
    </r>
    <r>
      <rPr>
        <b/>
        <vertAlign val="superscript"/>
        <sz val="11"/>
        <color theme="1"/>
        <rFont val="Calibri"/>
        <family val="2"/>
        <scheme val="minor"/>
      </rPr>
      <t>6</t>
    </r>
  </si>
  <si>
    <r>
      <t>Weightings based on importance to ALOS</t>
    </r>
    <r>
      <rPr>
        <b/>
        <vertAlign val="superscript"/>
        <sz val="11"/>
        <color theme="1"/>
        <rFont val="Calibri"/>
        <family val="2"/>
        <scheme val="minor"/>
      </rPr>
      <t>2, 3</t>
    </r>
    <r>
      <rPr>
        <b/>
        <sz val="11"/>
        <color theme="1"/>
        <rFont val="Calibri"/>
        <family val="2"/>
        <scheme val="minor"/>
      </rPr>
      <t xml:space="preserve">
(Optional)</t>
    </r>
  </si>
  <si>
    <r>
      <t xml:space="preserve"> Asset Ratings for each ALOS</t>
    </r>
    <r>
      <rPr>
        <b/>
        <vertAlign val="superscript"/>
        <sz val="11"/>
        <color theme="1"/>
        <rFont val="Calibri"/>
        <family val="2"/>
        <scheme val="minor"/>
      </rPr>
      <t>4</t>
    </r>
  </si>
  <si>
    <r>
      <t xml:space="preserve">Consider the level of conformance to MOE Design Guidelines for Sewage Works for Operational Functionality, Capacity to Meet Demands, Operational Resiliency and Environmental Resiliency in the context of the </t>
    </r>
    <r>
      <rPr>
        <b/>
        <sz val="11"/>
        <color theme="1"/>
        <rFont val="Calibri"/>
        <family val="2"/>
        <scheme val="minor"/>
      </rPr>
      <t>General Performance Ratings (Tab 5)</t>
    </r>
    <r>
      <rPr>
        <sz val="11"/>
        <color theme="1"/>
        <rFont val="Calibri"/>
        <family val="2"/>
        <scheme val="minor"/>
      </rPr>
      <t>.</t>
    </r>
  </si>
  <si>
    <t xml:space="preserve">2. </t>
  </si>
  <si>
    <t xml:space="preserve">3. </t>
  </si>
  <si>
    <t>ALOS Performance Ratings</t>
  </si>
  <si>
    <r>
      <t xml:space="preserve">This worksheet should be applied once for each asset type and replicated as often as necessary </t>
    </r>
    <r>
      <rPr>
        <b/>
        <u/>
        <sz val="11"/>
        <color theme="1"/>
        <rFont val="Calibri"/>
        <family val="2"/>
        <scheme val="minor"/>
      </rPr>
      <t>or</t>
    </r>
    <r>
      <rPr>
        <sz val="11"/>
        <color theme="1"/>
        <rFont val="Calibri"/>
        <family val="2"/>
        <scheme val="minor"/>
      </rPr>
      <t xml:space="preserve"> additional columns can be added for each additional asset in the Asset Class (formulas will be required to be copied over).</t>
    </r>
  </si>
  <si>
    <r>
      <t xml:space="preserve"> Asset Name</t>
    </r>
    <r>
      <rPr>
        <b/>
        <vertAlign val="superscript"/>
        <sz val="11"/>
        <color theme="1"/>
        <rFont val="Calibri"/>
        <family val="2"/>
        <scheme val="minor"/>
      </rPr>
      <t>6</t>
    </r>
  </si>
  <si>
    <r>
      <t>Performance Critera</t>
    </r>
    <r>
      <rPr>
        <b/>
        <vertAlign val="superscript"/>
        <sz val="11"/>
        <color theme="1"/>
        <rFont val="Calibri"/>
        <family val="2"/>
        <scheme val="minor"/>
      </rPr>
      <t>1</t>
    </r>
  </si>
  <si>
    <r>
      <t>Weightings based on importance to ALOS</t>
    </r>
    <r>
      <rPr>
        <b/>
        <vertAlign val="superscript"/>
        <sz val="11"/>
        <color theme="1"/>
        <rFont val="Calibri"/>
        <family val="2"/>
        <scheme val="minor"/>
      </rPr>
      <t>2,</t>
    </r>
    <r>
      <rPr>
        <b/>
        <sz val="11"/>
        <color theme="1"/>
        <rFont val="Calibri"/>
        <family val="2"/>
        <scheme val="minor"/>
      </rPr>
      <t xml:space="preserve"> </t>
    </r>
    <r>
      <rPr>
        <b/>
        <vertAlign val="superscript"/>
        <sz val="11"/>
        <color theme="1"/>
        <rFont val="Calibri"/>
        <family val="2"/>
        <scheme val="minor"/>
      </rPr>
      <t>3</t>
    </r>
    <r>
      <rPr>
        <b/>
        <sz val="11"/>
        <color theme="1"/>
        <rFont val="Calibri"/>
        <family val="2"/>
        <scheme val="minor"/>
      </rPr>
      <t xml:space="preserve">
(Optional)</t>
    </r>
  </si>
  <si>
    <r>
      <rPr>
        <sz val="11"/>
        <color theme="1"/>
        <rFont val="Calibri"/>
        <family val="2"/>
        <scheme val="minor"/>
      </rPr>
      <t xml:space="preserve">Consider the level of conformance to Operational Functionality, Capacity to Meet Demands, Operational Resiliency and Environmental Resiliency in the context of the </t>
    </r>
    <r>
      <rPr>
        <b/>
        <sz val="11"/>
        <color theme="1"/>
        <rFont val="Calibri"/>
        <family val="2"/>
        <scheme val="minor"/>
      </rPr>
      <t>General Performance Ratings (Tab 5).</t>
    </r>
  </si>
  <si>
    <t>AMONTario Asset Level of Service Framework</t>
  </si>
  <si>
    <t>Condition Levels of Service (Tab 4)</t>
  </si>
  <si>
    <t>Performance Levels of Service (Tabs 5-9)</t>
  </si>
  <si>
    <t>ALOS Measures</t>
  </si>
  <si>
    <t>Corresponding Likelihood of Failure Measures</t>
  </si>
  <si>
    <t>PCI, BCI, FCI, PACP, General Ratings (“Very Good” to “Very Poor”), Maximum Age, etc.</t>
  </si>
  <si>
    <t>Risk Ratings</t>
  </si>
  <si>
    <t>Estimated Timeframe</t>
  </si>
  <si>
    <t>% LoF</t>
  </si>
  <si>
    <r>
      <t>1.</t>
    </r>
    <r>
      <rPr>
        <sz val="7"/>
        <color theme="1"/>
        <rFont val="Times New Roman"/>
        <family val="1"/>
      </rPr>
      <t xml:space="preserve"> </t>
    </r>
    <r>
      <rPr>
        <sz val="11"/>
        <color rgb="FF000000"/>
        <rFont val="Calibri"/>
        <family val="2"/>
        <scheme val="minor"/>
      </rPr>
      <t>Operational Functionality
2. Capacity to Meet Demands
3. Operational Resiliency
4. Environmental Resiliency</t>
    </r>
  </si>
  <si>
    <t>ALOS Rating</t>
  </si>
  <si>
    <t>Very Unlikely</t>
  </si>
  <si>
    <t>&gt;20 yrs.</t>
  </si>
  <si>
    <t>&lt;10%</t>
  </si>
  <si>
    <t>Unlikely</t>
  </si>
  <si>
    <t>11-20 yrs.</t>
  </si>
  <si>
    <t>10%-30%</t>
  </si>
  <si>
    <t>Possible</t>
  </si>
  <si>
    <t>6-10 yrs.</t>
  </si>
  <si>
    <t>30%-60%</t>
  </si>
  <si>
    <t>Likely</t>
  </si>
  <si>
    <t>1-5 yrs.</t>
  </si>
  <si>
    <t>60%-90%</t>
  </si>
  <si>
    <t>Very Likely or Certain</t>
  </si>
  <si>
    <t>&lt;1 yr.</t>
  </si>
  <si>
    <t>&gt;90%</t>
  </si>
  <si>
    <t>General Description</t>
  </si>
  <si>
    <t>Asset Name</t>
  </si>
  <si>
    <t>This worksheet can be used to evaluate up to four assets within the same Asset Class and the sheet can be replicated to evaluate additional assets.</t>
  </si>
  <si>
    <t>ALOS Rating - Operational Functionality</t>
  </si>
  <si>
    <t>ALOS Rating - Capacity to Meet Demands</t>
  </si>
  <si>
    <t>ALOS Rating - Operational Resiliency</t>
  </si>
  <si>
    <t>ALOS Rating - Environmental Resiliency</t>
  </si>
  <si>
    <t xml:space="preserve"> Trunk Sewers
</t>
  </si>
  <si>
    <t xml:space="preserve">Trunk Sewers
</t>
  </si>
  <si>
    <t>ALOS Categories</t>
  </si>
  <si>
    <t>General ALOS Measurement Criteria</t>
  </si>
  <si>
    <t>Predominant Community Service Outcomes</t>
  </si>
  <si>
    <t>Health &amp; Safety</t>
  </si>
  <si>
    <t>Reliability</t>
  </si>
  <si>
    <t>Quality</t>
  </si>
  <si>
    <t>Quantity</t>
  </si>
  <si>
    <t>Efficiency</t>
  </si>
  <si>
    <t xml:space="preserve">Accessibility </t>
  </si>
  <si>
    <t>Physical state of the asset measured by condition rating systems (PCI, BCI, FCI, PACP, Number of Breaks, Very Good to Very Poor etc.)</t>
  </si>
  <si>
    <t>X</t>
  </si>
  <si>
    <t xml:space="preserve"> - To what degree minimum service requirements are maintained/protected with back-up systems, spare capacity or alternative supply.
 - To what extent the assets are secure from acts of vandalism, trespassing, theft, assault or terrorism.</t>
  </si>
  <si>
    <t xml:space="preserve">Environmental Resiliency </t>
  </si>
  <si>
    <t xml:space="preserve"> - To what extent the assets are resilient to environmental stresses; e.g. impacts from wind, fire, flooding, excessive rainfall/snowfall etc..
 - To what extent are the assets resilient to the affects of climate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</si>
</sst>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000"/>
    <numFmt numFmtId="165" formatCode="_(&quot;$&quot;* #,##0.00_);_(&quot;$&quot;* \(#,##0.00\);_(&quot;$&quot;* &quot;-&quot;??_);_(@_)"/>
    <numFmt numFmtId="166" formatCode="0.0%"/>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color theme="0"/>
      <name val="Calibri"/>
      <family val="2"/>
      <scheme val="minor"/>
    </font>
    <font>
      <sz val="10"/>
      <color theme="1"/>
      <name val="Calibri"/>
      <family val="2"/>
      <scheme val="minor"/>
    </font>
    <font>
      <b/>
      <sz val="9"/>
      <color indexed="81"/>
      <name val="Tahoma"/>
      <family val="2"/>
    </font>
    <font>
      <sz val="9"/>
      <color indexed="81"/>
      <name val="Tahoma"/>
      <family val="2"/>
    </font>
    <font>
      <b/>
      <vertAlign val="superscript"/>
      <sz val="11"/>
      <color theme="0"/>
      <name val="Calibri"/>
      <family val="2"/>
      <scheme val="minor"/>
    </font>
    <font>
      <sz val="11"/>
      <name val="Calibri"/>
      <family val="2"/>
      <scheme val="minor"/>
    </font>
    <font>
      <vertAlign val="superscript"/>
      <sz val="11"/>
      <name val="Calibri"/>
      <family val="2"/>
      <scheme val="minor"/>
    </font>
    <font>
      <b/>
      <i/>
      <sz val="10"/>
      <color theme="1"/>
      <name val="Calibri"/>
      <family val="2"/>
      <scheme val="minor"/>
    </font>
    <font>
      <b/>
      <sz val="12"/>
      <color theme="0"/>
      <name val="Calibri"/>
      <family val="2"/>
      <scheme val="minor"/>
    </font>
    <font>
      <b/>
      <vertAlign val="superscript"/>
      <sz val="12"/>
      <color theme="0"/>
      <name val="Calibri"/>
      <family val="2"/>
      <scheme val="minor"/>
    </font>
    <font>
      <b/>
      <sz val="11"/>
      <name val="Calibri"/>
      <family val="2"/>
      <scheme val="minor"/>
    </font>
    <font>
      <b/>
      <sz val="12"/>
      <color theme="1"/>
      <name val="Calibri"/>
      <family val="2"/>
      <scheme val="minor"/>
    </font>
    <font>
      <vertAlign val="superscript"/>
      <sz val="10"/>
      <color theme="1"/>
      <name val="Calibri"/>
      <family val="2"/>
      <scheme val="minor"/>
    </font>
    <font>
      <sz val="10"/>
      <name val="Calibri"/>
      <family val="2"/>
      <scheme val="minor"/>
    </font>
    <font>
      <vertAlign val="superscript"/>
      <sz val="10"/>
      <name val="Calibri"/>
      <family val="2"/>
      <scheme val="minor"/>
    </font>
    <font>
      <b/>
      <sz val="10"/>
      <color theme="1"/>
      <name val="Calibri"/>
      <family val="2"/>
      <scheme val="minor"/>
    </font>
    <font>
      <i/>
      <sz val="10"/>
      <color theme="1"/>
      <name val="Calibri"/>
      <family val="2"/>
      <scheme val="minor"/>
    </font>
    <font>
      <b/>
      <u/>
      <sz val="10"/>
      <color theme="1"/>
      <name val="Calibri"/>
      <family val="2"/>
      <scheme val="minor"/>
    </font>
    <font>
      <b/>
      <sz val="10"/>
      <name val="Calibri"/>
      <family val="2"/>
      <scheme val="minor"/>
    </font>
    <font>
      <b/>
      <u/>
      <sz val="10"/>
      <name val="Calibri"/>
      <family val="2"/>
      <scheme val="minor"/>
    </font>
    <font>
      <b/>
      <i/>
      <sz val="10"/>
      <name val="Calibri"/>
      <family val="2"/>
      <scheme val="minor"/>
    </font>
    <font>
      <i/>
      <sz val="10"/>
      <name val="Calibri"/>
      <family val="2"/>
      <scheme val="minor"/>
    </font>
    <font>
      <u/>
      <sz val="10"/>
      <color theme="1"/>
      <name val="Calibri"/>
      <family val="2"/>
      <scheme val="minor"/>
    </font>
    <font>
      <i/>
      <u/>
      <sz val="10"/>
      <color theme="1"/>
      <name val="Calibri"/>
      <family val="2"/>
      <scheme val="minor"/>
    </font>
    <font>
      <b/>
      <vertAlign val="superscript"/>
      <sz val="11"/>
      <color theme="1"/>
      <name val="Calibri"/>
      <family val="2"/>
      <scheme val="minor"/>
    </font>
    <font>
      <sz val="11"/>
      <color theme="0"/>
      <name val="Calibri"/>
      <family val="2"/>
      <scheme val="minor"/>
    </font>
    <font>
      <sz val="12"/>
      <color theme="1"/>
      <name val="Calibri"/>
      <family val="2"/>
      <scheme val="minor"/>
    </font>
    <font>
      <sz val="12"/>
      <color theme="0"/>
      <name val="Calibri"/>
      <family val="2"/>
      <scheme val="minor"/>
    </font>
    <font>
      <sz val="12"/>
      <name val="Calibri"/>
      <family val="2"/>
      <scheme val="minor"/>
    </font>
    <font>
      <vertAlign val="superscript"/>
      <sz val="11"/>
      <color theme="1"/>
      <name val="Calibri"/>
      <family val="2"/>
      <scheme val="minor"/>
    </font>
    <font>
      <b/>
      <u/>
      <sz val="11"/>
      <color theme="1"/>
      <name val="Calibri"/>
      <family val="2"/>
      <scheme val="minor"/>
    </font>
    <font>
      <b/>
      <sz val="18"/>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7"/>
      <color theme="1"/>
      <name val="Times New Roman"/>
      <family val="1"/>
    </font>
    <font>
      <sz val="20"/>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FFF2CC"/>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rgb="FFD9E2F3"/>
        <bgColor indexed="64"/>
      </patternFill>
    </fill>
    <fill>
      <patternFill patternType="solid">
        <fgColor theme="4" tint="-0.249977111117893"/>
        <bgColor indexed="64"/>
      </patternFill>
    </fill>
  </fills>
  <borders count="8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666666"/>
      </left>
      <right style="medium">
        <color rgb="FF666666"/>
      </right>
      <top/>
      <bottom/>
      <diagonal/>
    </border>
    <border>
      <left style="medium">
        <color rgb="FF666666"/>
      </left>
      <right/>
      <top style="medium">
        <color rgb="FF000000"/>
      </top>
      <bottom/>
      <diagonal/>
    </border>
    <border>
      <left/>
      <right/>
      <top style="medium">
        <color rgb="FF000000"/>
      </top>
      <bottom/>
      <diagonal/>
    </border>
    <border>
      <left/>
      <right style="medium">
        <color rgb="FF666666"/>
      </right>
      <top style="medium">
        <color rgb="FF000000"/>
      </top>
      <bottom/>
      <diagonal/>
    </border>
    <border>
      <left style="thin">
        <color indexed="64"/>
      </left>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82">
    <xf numFmtId="0" fontId="0" fillId="0" borderId="0" xfId="0"/>
    <xf numFmtId="0" fontId="4" fillId="3" borderId="7"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5" fillId="7" borderId="8" xfId="0" applyFont="1" applyFill="1" applyBorder="1" applyAlignment="1">
      <alignment horizontal="center" vertical="center"/>
    </xf>
    <xf numFmtId="0" fontId="6" fillId="9" borderId="9"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0" fillId="9" borderId="11" xfId="0" applyFill="1" applyBorder="1" applyAlignment="1">
      <alignment horizontal="center" vertical="center"/>
    </xf>
    <xf numFmtId="0" fontId="0" fillId="9" borderId="12" xfId="0" applyFill="1" applyBorder="1" applyAlignment="1">
      <alignment horizontal="center" vertical="center"/>
    </xf>
    <xf numFmtId="0" fontId="0" fillId="9" borderId="13" xfId="0" applyFill="1" applyBorder="1" applyAlignment="1">
      <alignment horizontal="center" vertical="center"/>
    </xf>
    <xf numFmtId="0" fontId="6" fillId="9" borderId="0" xfId="0" applyFont="1" applyFill="1" applyAlignment="1">
      <alignment horizontal="center" vertical="center" wrapText="1"/>
    </xf>
    <xf numFmtId="0" fontId="6" fillId="9" borderId="14" xfId="0" applyFont="1" applyFill="1" applyBorder="1" applyAlignment="1">
      <alignment horizontal="center" vertical="center" wrapText="1"/>
    </xf>
    <xf numFmtId="0" fontId="0" fillId="9" borderId="15" xfId="0" applyFill="1" applyBorder="1" applyAlignment="1">
      <alignment horizontal="center" vertical="center"/>
    </xf>
    <xf numFmtId="0" fontId="0" fillId="9" borderId="16" xfId="0" applyFill="1" applyBorder="1" applyAlignment="1">
      <alignment horizontal="center" vertical="center"/>
    </xf>
    <xf numFmtId="0" fontId="0" fillId="9" borderId="17" xfId="0" applyFill="1" applyBorder="1" applyAlignment="1">
      <alignment horizontal="center" vertical="center"/>
    </xf>
    <xf numFmtId="0" fontId="6" fillId="10" borderId="19" xfId="0" applyFont="1" applyFill="1" applyBorder="1" applyAlignment="1" applyProtection="1">
      <alignment horizontal="center" vertical="center" wrapText="1"/>
      <protection locked="0"/>
    </xf>
    <xf numFmtId="0" fontId="6" fillId="10" borderId="10" xfId="0" applyFont="1" applyFill="1" applyBorder="1" applyAlignment="1" applyProtection="1">
      <alignment horizontal="center" vertical="center" wrapText="1"/>
      <protection locked="0"/>
    </xf>
    <xf numFmtId="0" fontId="0" fillId="10" borderId="11"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6" fillId="10" borderId="20" xfId="0" applyFont="1" applyFill="1" applyBorder="1" applyAlignment="1" applyProtection="1">
      <alignment horizontal="center" vertical="center" wrapText="1"/>
      <protection locked="0"/>
    </xf>
    <xf numFmtId="0" fontId="0" fillId="10" borderId="21" xfId="0" applyFill="1" applyBorder="1" applyAlignment="1">
      <alignment horizontal="center" vertical="center"/>
    </xf>
    <xf numFmtId="0" fontId="0" fillId="10" borderId="22" xfId="0" applyFill="1" applyBorder="1" applyAlignment="1">
      <alignment horizontal="center" vertical="center"/>
    </xf>
    <xf numFmtId="0" fontId="0" fillId="10" borderId="23" xfId="0" applyFill="1" applyBorder="1" applyAlignment="1">
      <alignment horizontal="center" vertical="center"/>
    </xf>
    <xf numFmtId="0" fontId="6" fillId="10" borderId="19" xfId="0" applyFont="1" applyFill="1" applyBorder="1" applyAlignment="1">
      <alignment horizontal="center" vertical="center" wrapText="1"/>
    </xf>
    <xf numFmtId="0" fontId="6" fillId="10" borderId="20" xfId="0" applyFont="1" applyFill="1" applyBorder="1" applyAlignment="1">
      <alignment horizontal="center" vertical="center" wrapText="1"/>
    </xf>
    <xf numFmtId="0" fontId="6" fillId="10" borderId="24" xfId="0" applyFont="1" applyFill="1" applyBorder="1" applyAlignment="1">
      <alignment horizontal="center" vertical="center" wrapText="1"/>
    </xf>
    <xf numFmtId="0" fontId="6" fillId="10" borderId="25" xfId="0" applyFont="1" applyFill="1" applyBorder="1" applyAlignment="1">
      <alignment horizontal="center" vertical="center" wrapText="1"/>
    </xf>
    <xf numFmtId="0" fontId="6" fillId="10" borderId="14" xfId="0" applyFont="1" applyFill="1" applyBorder="1" applyAlignment="1">
      <alignment horizontal="center" vertical="center" wrapText="1"/>
    </xf>
    <xf numFmtId="0" fontId="0" fillId="10" borderId="15" xfId="0" applyFill="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6" fillId="10" borderId="26" xfId="0" applyFont="1" applyFill="1" applyBorder="1" applyAlignment="1" applyProtection="1">
      <alignment horizontal="center" vertical="center" wrapText="1"/>
      <protection locked="0"/>
    </xf>
    <xf numFmtId="0" fontId="6" fillId="8" borderId="5" xfId="0" applyFont="1" applyFill="1" applyBorder="1" applyAlignment="1" applyProtection="1">
      <alignment vertical="center" wrapText="1"/>
      <protection locked="0"/>
    </xf>
    <xf numFmtId="0" fontId="6" fillId="10" borderId="28" xfId="0" applyFont="1" applyFill="1" applyBorder="1" applyAlignment="1">
      <alignment horizontal="center" vertical="center" wrapText="1"/>
    </xf>
    <xf numFmtId="0" fontId="6" fillId="10" borderId="29" xfId="0" applyFont="1" applyFill="1" applyBorder="1" applyAlignment="1">
      <alignment horizontal="center" vertical="center" wrapText="1"/>
    </xf>
    <xf numFmtId="0" fontId="0" fillId="10" borderId="30" xfId="0" applyFill="1" applyBorder="1" applyAlignment="1">
      <alignment horizontal="center" vertical="center"/>
    </xf>
    <xf numFmtId="0" fontId="0" fillId="10" borderId="31" xfId="0" applyFill="1" applyBorder="1" applyAlignment="1">
      <alignment horizontal="center" vertical="center"/>
    </xf>
    <xf numFmtId="0" fontId="0" fillId="10" borderId="32" xfId="0" applyFill="1" applyBorder="1" applyAlignment="1">
      <alignment horizontal="center" vertical="center"/>
    </xf>
    <xf numFmtId="0" fontId="6" fillId="0" borderId="0" xfId="0" applyFont="1" applyAlignment="1" applyProtection="1">
      <alignment wrapText="1"/>
      <protection locked="0"/>
    </xf>
    <xf numFmtId="0" fontId="6" fillId="0" borderId="0" xfId="0" applyFont="1" applyAlignment="1" applyProtection="1">
      <alignment horizontal="center" vertical="center" wrapText="1"/>
      <protection locked="0"/>
    </xf>
    <xf numFmtId="0" fontId="0" fillId="0" borderId="0" xfId="0" applyAlignment="1">
      <alignment horizontal="center" vertical="center"/>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3" fillId="2" borderId="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0" borderId="35" xfId="0" applyBorder="1" applyAlignment="1">
      <alignment vertical="center" wrapText="1"/>
    </xf>
    <xf numFmtId="0" fontId="0" fillId="0" borderId="23" xfId="0" applyBorder="1" applyAlignment="1">
      <alignment vertical="center" wrapText="1"/>
    </xf>
    <xf numFmtId="0" fontId="0" fillId="0" borderId="32" xfId="0" applyBorder="1" applyAlignment="1">
      <alignment vertical="center" wrapText="1"/>
    </xf>
    <xf numFmtId="0" fontId="2" fillId="11" borderId="18" xfId="0" applyFont="1" applyFill="1" applyBorder="1" applyAlignment="1">
      <alignment horizontal="center" vertical="center" wrapText="1"/>
    </xf>
    <xf numFmtId="0" fontId="2" fillId="11" borderId="18" xfId="0" applyFont="1" applyFill="1" applyBorder="1" applyAlignment="1">
      <alignment horizontal="center" vertical="center" textRotation="90" wrapText="1"/>
    </xf>
    <xf numFmtId="0" fontId="0" fillId="0" borderId="0" xfId="0" applyAlignment="1">
      <alignment horizontal="center" vertical="center" wrapText="1"/>
    </xf>
    <xf numFmtId="0" fontId="3" fillId="2" borderId="45" xfId="0" applyFont="1" applyFill="1" applyBorder="1" applyAlignment="1">
      <alignment horizontal="center" vertical="center" textRotation="90" wrapText="1"/>
    </xf>
    <xf numFmtId="0" fontId="10" fillId="10" borderId="35" xfId="0" applyFont="1" applyFill="1" applyBorder="1" applyAlignment="1">
      <alignment vertical="top" wrapText="1"/>
    </xf>
    <xf numFmtId="0" fontId="3" fillId="2" borderId="46" xfId="0" applyFont="1" applyFill="1" applyBorder="1" applyAlignment="1">
      <alignment horizontal="center" vertical="center" textRotation="90" wrapText="1"/>
    </xf>
    <xf numFmtId="0" fontId="0" fillId="10" borderId="13" xfId="0" applyFill="1" applyBorder="1" applyAlignment="1">
      <alignment vertical="top" wrapText="1"/>
    </xf>
    <xf numFmtId="0" fontId="0" fillId="10" borderId="35" xfId="0" applyFill="1" applyBorder="1" applyAlignment="1">
      <alignment vertical="top" wrapText="1"/>
    </xf>
    <xf numFmtId="0" fontId="3" fillId="2" borderId="47" xfId="0" applyFont="1" applyFill="1" applyBorder="1" applyAlignment="1">
      <alignment horizontal="center" vertical="center" textRotation="90" wrapText="1"/>
    </xf>
    <xf numFmtId="0" fontId="0" fillId="10" borderId="23" xfId="0" applyFill="1" applyBorder="1" applyAlignment="1">
      <alignment vertical="top" wrapText="1"/>
    </xf>
    <xf numFmtId="0" fontId="3" fillId="2" borderId="22" xfId="0" applyFont="1" applyFill="1" applyBorder="1" applyAlignment="1">
      <alignment horizontal="center" vertical="center" textRotation="90" wrapText="1"/>
    </xf>
    <xf numFmtId="0" fontId="0" fillId="10" borderId="17" xfId="0" applyFill="1" applyBorder="1" applyAlignment="1">
      <alignment vertical="top" wrapText="1"/>
    </xf>
    <xf numFmtId="0" fontId="3" fillId="2" borderId="48" xfId="0" applyFont="1" applyFill="1" applyBorder="1" applyAlignment="1">
      <alignment horizontal="center" vertical="center" textRotation="90" wrapText="1"/>
    </xf>
    <xf numFmtId="0" fontId="3" fillId="2" borderId="49" xfId="0" applyFont="1" applyFill="1" applyBorder="1" applyAlignment="1">
      <alignment horizontal="center" vertical="center" textRotation="90" wrapText="1"/>
    </xf>
    <xf numFmtId="0" fontId="3" fillId="2" borderId="50" xfId="0" applyFont="1" applyFill="1" applyBorder="1" applyAlignment="1">
      <alignment horizontal="center" vertical="center" textRotation="90" wrapText="1"/>
    </xf>
    <xf numFmtId="0" fontId="3" fillId="2" borderId="51" xfId="0" applyFont="1" applyFill="1" applyBorder="1" applyAlignment="1">
      <alignment horizontal="center" vertical="center" textRotation="90" wrapText="1"/>
    </xf>
    <xf numFmtId="0" fontId="0" fillId="10" borderId="52" xfId="0" applyFill="1" applyBorder="1" applyAlignment="1">
      <alignment vertical="top" wrapText="1"/>
    </xf>
    <xf numFmtId="0" fontId="6" fillId="0" borderId="0" xfId="0" applyFont="1" applyAlignment="1">
      <alignment vertical="center" wrapText="1"/>
    </xf>
    <xf numFmtId="0" fontId="6" fillId="0" borderId="0" xfId="0" applyFont="1" applyAlignment="1">
      <alignment horizontal="right" vertical="top"/>
    </xf>
    <xf numFmtId="0" fontId="6" fillId="0" borderId="0" xfId="0" quotePrefix="1" applyFont="1" applyAlignment="1">
      <alignment horizontal="right" vertical="top"/>
    </xf>
    <xf numFmtId="0" fontId="0" fillId="8" borderId="0" xfId="0" applyFill="1" applyAlignment="1">
      <alignment horizontal="center" vertical="center" wrapText="1"/>
    </xf>
    <xf numFmtId="16" fontId="0" fillId="8" borderId="0" xfId="0" quotePrefix="1" applyNumberFormat="1" applyFill="1" applyAlignment="1">
      <alignment horizontal="center" vertical="center" wrapText="1"/>
    </xf>
    <xf numFmtId="0" fontId="0" fillId="8" borderId="0" xfId="0" quotePrefix="1" applyFill="1" applyAlignment="1">
      <alignment horizontal="center" vertical="center" wrapText="1"/>
    </xf>
    <xf numFmtId="0" fontId="15" fillId="2" borderId="18" xfId="0" applyFont="1" applyFill="1" applyBorder="1" applyAlignment="1">
      <alignment horizontal="center" vertical="center" textRotation="90" wrapText="1"/>
    </xf>
    <xf numFmtId="0" fontId="3" fillId="3"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3" fillId="2" borderId="5" xfId="0" applyFont="1" applyFill="1" applyBorder="1" applyAlignment="1">
      <alignment horizontal="center" vertical="center" textRotation="90"/>
    </xf>
    <xf numFmtId="0" fontId="6" fillId="10" borderId="7" xfId="0" applyFont="1" applyFill="1" applyBorder="1" applyAlignment="1">
      <alignment horizontal="left" vertical="top" wrapText="1"/>
    </xf>
    <xf numFmtId="0" fontId="6" fillId="10" borderId="53" xfId="0" applyFont="1" applyFill="1" applyBorder="1" applyAlignment="1">
      <alignment horizontal="left" vertical="top" wrapText="1"/>
    </xf>
    <xf numFmtId="0" fontId="6" fillId="10" borderId="54" xfId="0" applyFont="1" applyFill="1" applyBorder="1" applyAlignment="1">
      <alignment horizontal="left" vertical="top" wrapText="1"/>
    </xf>
    <xf numFmtId="0" fontId="18" fillId="10" borderId="8" xfId="0" applyFont="1" applyFill="1" applyBorder="1" applyAlignment="1">
      <alignment vertical="top" wrapText="1"/>
    </xf>
    <xf numFmtId="0" fontId="3" fillId="2" borderId="18" xfId="0" applyFont="1" applyFill="1" applyBorder="1" applyAlignment="1">
      <alignment horizontal="center" vertical="center" textRotation="90" wrapText="1"/>
    </xf>
    <xf numFmtId="0" fontId="6" fillId="10" borderId="2" xfId="0" applyFont="1" applyFill="1" applyBorder="1" applyAlignment="1">
      <alignment horizontal="left" vertical="top" wrapText="1"/>
    </xf>
    <xf numFmtId="0" fontId="6" fillId="10" borderId="55" xfId="0" applyFont="1" applyFill="1" applyBorder="1" applyAlignment="1">
      <alignment horizontal="left" vertical="top" wrapText="1"/>
    </xf>
    <xf numFmtId="0" fontId="18" fillId="10" borderId="4" xfId="0" applyFont="1" applyFill="1" applyBorder="1" applyAlignment="1">
      <alignment vertical="top" wrapText="1"/>
    </xf>
    <xf numFmtId="0" fontId="6" fillId="10" borderId="56" xfId="0" applyFont="1" applyFill="1" applyBorder="1" applyAlignment="1">
      <alignment horizontal="left" vertical="top" wrapText="1"/>
    </xf>
    <xf numFmtId="0" fontId="6" fillId="12" borderId="55" xfId="0" applyFont="1" applyFill="1" applyBorder="1" applyAlignment="1">
      <alignment horizontal="left" vertical="top" wrapText="1"/>
    </xf>
    <xf numFmtId="0" fontId="6" fillId="10" borderId="3" xfId="0" applyFont="1" applyFill="1" applyBorder="1" applyAlignment="1">
      <alignment horizontal="left" vertical="top" wrapText="1"/>
    </xf>
    <xf numFmtId="0" fontId="6" fillId="10" borderId="57" xfId="0" applyFont="1" applyFill="1" applyBorder="1" applyAlignment="1">
      <alignment horizontal="left" vertical="top" wrapText="1"/>
    </xf>
    <xf numFmtId="0" fontId="6" fillId="12" borderId="53" xfId="0" applyFont="1" applyFill="1" applyBorder="1" applyAlignment="1">
      <alignment horizontal="left" vertical="top" wrapText="1"/>
    </xf>
    <xf numFmtId="0" fontId="18" fillId="10" borderId="57" xfId="0" applyFont="1" applyFill="1" applyBorder="1" applyAlignment="1">
      <alignment horizontal="left" vertical="top" wrapText="1"/>
    </xf>
    <xf numFmtId="0" fontId="0" fillId="0" borderId="0" xfId="0" applyAlignment="1">
      <alignment vertical="top"/>
    </xf>
    <xf numFmtId="0" fontId="0" fillId="0" borderId="0" xfId="0" quotePrefix="1" applyAlignment="1">
      <alignment horizontal="right" vertical="top"/>
    </xf>
    <xf numFmtId="0" fontId="6" fillId="0" borderId="0" xfId="0" applyFont="1" applyAlignment="1">
      <alignment vertical="center"/>
    </xf>
    <xf numFmtId="0" fontId="0" fillId="0" borderId="0" xfId="0" quotePrefix="1" applyAlignment="1">
      <alignment horizontal="right"/>
    </xf>
    <xf numFmtId="0" fontId="0" fillId="0" borderId="0" xfId="0" quotePrefix="1" applyAlignment="1">
      <alignment horizontal="center" vertical="center" wrapText="1"/>
    </xf>
    <xf numFmtId="0" fontId="6" fillId="0" borderId="0" xfId="0" applyFont="1" applyAlignment="1">
      <alignment horizontal="center"/>
    </xf>
    <xf numFmtId="0" fontId="0" fillId="13" borderId="0" xfId="0" applyFill="1" applyAlignment="1">
      <alignment horizontal="center" vertical="center" wrapText="1"/>
    </xf>
    <xf numFmtId="0" fontId="6" fillId="9" borderId="18" xfId="0" applyFont="1" applyFill="1" applyBorder="1" applyAlignment="1">
      <alignment vertical="top" wrapText="1"/>
    </xf>
    <xf numFmtId="0" fontId="6" fillId="9" borderId="56" xfId="0" applyFont="1" applyFill="1" applyBorder="1" applyAlignment="1">
      <alignment horizontal="left" vertical="top" wrapText="1"/>
    </xf>
    <xf numFmtId="0" fontId="6" fillId="9" borderId="26" xfId="0" applyFont="1" applyFill="1" applyBorder="1" applyAlignment="1">
      <alignment vertical="top" wrapText="1"/>
    </xf>
    <xf numFmtId="0" fontId="6" fillId="9" borderId="34" xfId="0" applyFont="1" applyFill="1" applyBorder="1" applyAlignment="1">
      <alignment vertical="top" wrapText="1"/>
    </xf>
    <xf numFmtId="0" fontId="18" fillId="9" borderId="35" xfId="0" applyFont="1" applyFill="1" applyBorder="1" applyAlignment="1">
      <alignment vertical="top" wrapText="1"/>
    </xf>
    <xf numFmtId="0" fontId="6" fillId="9" borderId="18" xfId="0" applyFont="1" applyFill="1" applyBorder="1" applyAlignment="1">
      <alignment horizontal="left" vertical="top" wrapText="1"/>
    </xf>
    <xf numFmtId="0" fontId="6" fillId="9" borderId="55" xfId="0" applyFont="1" applyFill="1" applyBorder="1" applyAlignment="1">
      <alignment vertical="top" wrapText="1"/>
    </xf>
    <xf numFmtId="0" fontId="6" fillId="9" borderId="2" xfId="0" applyFont="1" applyFill="1" applyBorder="1" applyAlignment="1">
      <alignment vertical="top" wrapText="1"/>
    </xf>
    <xf numFmtId="0" fontId="6" fillId="9" borderId="53" xfId="0" applyFont="1" applyFill="1" applyBorder="1" applyAlignment="1">
      <alignment vertical="top" wrapText="1"/>
    </xf>
    <xf numFmtId="0" fontId="18" fillId="9" borderId="57" xfId="0" applyFont="1" applyFill="1" applyBorder="1" applyAlignment="1">
      <alignment vertical="top" wrapText="1"/>
    </xf>
    <xf numFmtId="0" fontId="6" fillId="9" borderId="4" xfId="0" applyFont="1" applyFill="1" applyBorder="1" applyAlignment="1">
      <alignment vertical="top" wrapText="1"/>
    </xf>
    <xf numFmtId="0" fontId="0" fillId="0" borderId="0" xfId="0" applyAlignment="1">
      <alignment horizontal="right" vertical="top"/>
    </xf>
    <xf numFmtId="0" fontId="0" fillId="0" borderId="10" xfId="0" applyBorder="1" applyAlignment="1">
      <alignment horizontal="center" vertical="center"/>
    </xf>
    <xf numFmtId="0" fontId="0" fillId="0" borderId="20" xfId="0" applyBorder="1" applyAlignment="1">
      <alignment horizontal="center" vertical="center"/>
    </xf>
    <xf numFmtId="0" fontId="10" fillId="8" borderId="0" xfId="0" quotePrefix="1" applyFont="1" applyFill="1" applyAlignment="1">
      <alignment horizontal="right" vertical="top" wrapText="1"/>
    </xf>
    <xf numFmtId="0" fontId="3" fillId="10" borderId="4" xfId="0" applyFont="1" applyFill="1" applyBorder="1" applyAlignment="1">
      <alignment horizontal="center" vertical="center"/>
    </xf>
    <xf numFmtId="1" fontId="3" fillId="10" borderId="56" xfId="0" applyNumberFormat="1" applyFont="1" applyFill="1" applyBorder="1" applyAlignment="1">
      <alignment horizontal="center" vertic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0" fillId="0" borderId="0" xfId="0" applyAlignment="1" applyProtection="1">
      <alignment textRotation="90"/>
      <protection locked="0"/>
    </xf>
    <xf numFmtId="0" fontId="0" fillId="8" borderId="0" xfId="0" quotePrefix="1" applyFill="1" applyAlignment="1" applyProtection="1">
      <alignment horizontal="right" vertical="top"/>
      <protection locked="0"/>
    </xf>
    <xf numFmtId="0" fontId="0" fillId="15" borderId="32" xfId="0" applyFill="1" applyBorder="1" applyAlignment="1" applyProtection="1">
      <alignment horizontal="left" vertical="center"/>
      <protection locked="0"/>
    </xf>
    <xf numFmtId="0" fontId="0" fillId="15" borderId="38" xfId="0" applyFill="1" applyBorder="1" applyAlignment="1" applyProtection="1">
      <alignment horizontal="center" vertical="center"/>
      <protection locked="0"/>
    </xf>
    <xf numFmtId="0" fontId="0" fillId="15" borderId="23" xfId="0" applyFill="1" applyBorder="1" applyAlignment="1" applyProtection="1">
      <alignment horizontal="left" vertical="center"/>
      <protection locked="0"/>
    </xf>
    <xf numFmtId="0" fontId="0" fillId="15" borderId="37" xfId="0" applyFill="1" applyBorder="1" applyAlignment="1" applyProtection="1">
      <alignment horizontal="center" vertical="center"/>
      <protection locked="0"/>
    </xf>
    <xf numFmtId="0" fontId="0" fillId="15" borderId="13" xfId="0" applyFill="1" applyBorder="1" applyAlignment="1" applyProtection="1">
      <alignment horizontal="left" vertical="center"/>
      <protection locked="0"/>
    </xf>
    <xf numFmtId="0" fontId="0" fillId="15" borderId="36" xfId="0" applyFill="1" applyBorder="1" applyAlignment="1" applyProtection="1">
      <alignment horizontal="center" vertical="center"/>
      <protection locked="0"/>
    </xf>
    <xf numFmtId="0" fontId="0" fillId="0" borderId="0" xfId="0" quotePrefix="1" applyAlignment="1" applyProtection="1">
      <alignment horizontal="right" vertical="top" wrapText="1"/>
      <protection locked="0"/>
    </xf>
    <xf numFmtId="0" fontId="0" fillId="0" borderId="0" xfId="0" quotePrefix="1" applyAlignment="1" applyProtection="1">
      <alignment horizontal="right" vertical="top"/>
      <protection locked="0"/>
    </xf>
    <xf numFmtId="0" fontId="0" fillId="0" borderId="0" xfId="0" applyAlignment="1" applyProtection="1">
      <alignment horizontal="right" vertical="top"/>
      <protection locked="0"/>
    </xf>
    <xf numFmtId="0" fontId="0" fillId="0" borderId="0" xfId="0" applyAlignment="1" applyProtection="1">
      <alignment textRotation="90" wrapText="1"/>
      <protection locked="0"/>
    </xf>
    <xf numFmtId="1" fontId="3" fillId="10" borderId="18" xfId="0" applyNumberFormat="1" applyFont="1" applyFill="1" applyBorder="1" applyAlignment="1">
      <alignment horizontal="center" vertical="center"/>
    </xf>
    <xf numFmtId="0" fontId="3" fillId="10" borderId="18" xfId="0" applyFont="1" applyFill="1" applyBorder="1" applyAlignment="1" applyProtection="1">
      <alignment horizontal="right" vertical="center" wrapText="1"/>
      <protection locked="0"/>
    </xf>
    <xf numFmtId="0" fontId="0" fillId="10" borderId="2" xfId="0" applyFill="1" applyBorder="1" applyAlignment="1" applyProtection="1">
      <alignment horizontal="left" vertical="center"/>
      <protection locked="0"/>
    </xf>
    <xf numFmtId="0" fontId="0" fillId="0" borderId="9"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21" xfId="0" applyBorder="1" applyAlignment="1" applyProtection="1">
      <alignment vertical="center" wrapText="1"/>
      <protection locked="0"/>
    </xf>
    <xf numFmtId="0" fontId="0" fillId="0" borderId="34"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7"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10" borderId="18" xfId="0" applyFill="1" applyBorder="1" applyAlignment="1" applyProtection="1">
      <alignment horizontal="left" vertical="center"/>
      <protection locked="0"/>
    </xf>
    <xf numFmtId="0" fontId="0" fillId="0" borderId="30" xfId="0" applyBorder="1" applyAlignment="1" applyProtection="1">
      <alignment vertical="center" wrapText="1"/>
      <protection locked="0"/>
    </xf>
    <xf numFmtId="0" fontId="0" fillId="0" borderId="36" xfId="0" applyBorder="1" applyAlignment="1" applyProtection="1">
      <alignment horizontal="center" vertical="center"/>
      <protection locked="0"/>
    </xf>
    <xf numFmtId="0" fontId="0" fillId="0" borderId="59" xfId="0" applyBorder="1" applyAlignment="1" applyProtection="1">
      <alignment vertical="center" wrapText="1"/>
      <protection locked="0"/>
    </xf>
    <xf numFmtId="0" fontId="2" fillId="14" borderId="18" xfId="0" applyFont="1" applyFill="1" applyBorder="1" applyAlignment="1" applyProtection="1">
      <alignment horizontal="center" textRotation="90"/>
      <protection locked="0"/>
    </xf>
    <xf numFmtId="0" fontId="2" fillId="7" borderId="3" xfId="0" applyFont="1" applyFill="1" applyBorder="1" applyAlignment="1" applyProtection="1">
      <alignment horizontal="center" textRotation="90"/>
      <protection locked="0"/>
    </xf>
    <xf numFmtId="0" fontId="3" fillId="6" borderId="18" xfId="0" applyFont="1" applyFill="1" applyBorder="1" applyAlignment="1" applyProtection="1">
      <alignment horizontal="center" textRotation="90"/>
      <protection locked="0"/>
    </xf>
    <xf numFmtId="0" fontId="3" fillId="5" borderId="3" xfId="0" applyFont="1" applyFill="1" applyBorder="1" applyAlignment="1" applyProtection="1">
      <alignment horizontal="center" textRotation="90"/>
      <protection locked="0"/>
    </xf>
    <xf numFmtId="0" fontId="3" fillId="4" borderId="18" xfId="0" applyFont="1" applyFill="1" applyBorder="1" applyAlignment="1" applyProtection="1">
      <alignment horizontal="center" textRotation="90"/>
      <protection locked="0"/>
    </xf>
    <xf numFmtId="0" fontId="3" fillId="3" borderId="2" xfId="0" applyFont="1" applyFill="1" applyBorder="1" applyAlignment="1" applyProtection="1">
      <alignment horizontal="center" textRotation="90"/>
      <protection locked="0"/>
    </xf>
    <xf numFmtId="0" fontId="0" fillId="0" borderId="0" xfId="0" applyAlignment="1">
      <alignment horizontal="left" vertical="top" wrapText="1"/>
    </xf>
    <xf numFmtId="0" fontId="0" fillId="2" borderId="32" xfId="0" applyFill="1" applyBorder="1" applyProtection="1">
      <protection locked="0"/>
    </xf>
    <xf numFmtId="0" fontId="0" fillId="2" borderId="38" xfId="0" applyFill="1" applyBorder="1" applyAlignment="1" applyProtection="1">
      <alignment horizontal="center"/>
      <protection locked="0"/>
    </xf>
    <xf numFmtId="0" fontId="30" fillId="7" borderId="23" xfId="0" applyFont="1" applyFill="1" applyBorder="1" applyProtection="1">
      <protection locked="0"/>
    </xf>
    <xf numFmtId="0" fontId="30" fillId="7" borderId="37" xfId="0" applyFont="1" applyFill="1" applyBorder="1" applyAlignment="1" applyProtection="1">
      <alignment horizontal="center"/>
      <protection locked="0"/>
    </xf>
    <xf numFmtId="0" fontId="0" fillId="6" borderId="23" xfId="0" applyFill="1" applyBorder="1" applyProtection="1">
      <protection locked="0"/>
    </xf>
    <xf numFmtId="0" fontId="0" fillId="6" borderId="37" xfId="0" applyFill="1" applyBorder="1" applyAlignment="1" applyProtection="1">
      <alignment horizontal="center"/>
      <protection locked="0"/>
    </xf>
    <xf numFmtId="0" fontId="0" fillId="5" borderId="23" xfId="0" applyFill="1" applyBorder="1" applyProtection="1">
      <protection locked="0"/>
    </xf>
    <xf numFmtId="0" fontId="0" fillId="5" borderId="37" xfId="0" applyFill="1" applyBorder="1" applyAlignment="1" applyProtection="1">
      <alignment horizontal="center"/>
      <protection locked="0"/>
    </xf>
    <xf numFmtId="0" fontId="0" fillId="4" borderId="23" xfId="0" applyFill="1" applyBorder="1" applyProtection="1">
      <protection locked="0"/>
    </xf>
    <xf numFmtId="0" fontId="0" fillId="4" borderId="37" xfId="0" applyFill="1" applyBorder="1" applyAlignment="1" applyProtection="1">
      <alignment horizontal="center"/>
      <protection locked="0"/>
    </xf>
    <xf numFmtId="0" fontId="0" fillId="3" borderId="35" xfId="0" applyFill="1" applyBorder="1" applyProtection="1">
      <protection locked="0"/>
    </xf>
    <xf numFmtId="0" fontId="0" fillId="3" borderId="33" xfId="0" applyFill="1" applyBorder="1" applyAlignment="1" applyProtection="1">
      <alignment horizontal="center"/>
      <protection locked="0"/>
    </xf>
    <xf numFmtId="0" fontId="0" fillId="8" borderId="0" xfId="0" applyFill="1" applyAlignment="1" applyProtection="1">
      <alignment vertical="center"/>
      <protection locked="0"/>
    </xf>
    <xf numFmtId="0" fontId="3" fillId="10" borderId="18" xfId="0" applyFont="1" applyFill="1" applyBorder="1" applyAlignment="1">
      <alignment horizontal="center" vertical="center"/>
    </xf>
    <xf numFmtId="0" fontId="3" fillId="10" borderId="2" xfId="0" applyFont="1" applyFill="1" applyBorder="1" applyAlignment="1">
      <alignment horizontal="center" vertical="center"/>
    </xf>
    <xf numFmtId="0" fontId="0" fillId="0" borderId="61" xfId="0" applyBorder="1" applyAlignment="1">
      <alignment horizontal="center" vertical="center"/>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8" borderId="0" xfId="0" applyFill="1" applyProtection="1">
      <protection locked="0"/>
    </xf>
    <xf numFmtId="0" fontId="3" fillId="2" borderId="18" xfId="0" applyFont="1" applyFill="1" applyBorder="1" applyAlignment="1" applyProtection="1">
      <alignment horizontal="center" textRotation="90"/>
      <protection locked="0"/>
    </xf>
    <xf numFmtId="0" fontId="0" fillId="0" borderId="26"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6" xfId="0" applyBorder="1" applyAlignment="1" applyProtection="1">
      <alignment horizontal="center" vertical="center"/>
      <protection locked="0"/>
    </xf>
    <xf numFmtId="0" fontId="0" fillId="0" borderId="33" xfId="0" applyBorder="1" applyAlignment="1" applyProtection="1">
      <alignment horizontal="left" wrapText="1"/>
      <protection locked="0"/>
    </xf>
    <xf numFmtId="0" fontId="0" fillId="0" borderId="67" xfId="0" applyBorder="1" applyAlignment="1" applyProtection="1">
      <alignment horizontal="center" vertical="center"/>
      <protection locked="0"/>
    </xf>
    <xf numFmtId="164" fontId="0" fillId="0" borderId="0" xfId="0" applyNumberFormat="1" applyProtection="1">
      <protection locked="0"/>
    </xf>
    <xf numFmtId="0" fontId="0" fillId="0" borderId="29" xfId="0" applyBorder="1" applyAlignment="1" applyProtection="1">
      <alignment horizontal="center" vertical="center"/>
      <protection locked="0"/>
    </xf>
    <xf numFmtId="0" fontId="0" fillId="0" borderId="67"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vertical="center" wrapText="1"/>
      <protection locked="0"/>
    </xf>
    <xf numFmtId="0" fontId="0" fillId="0" borderId="0" xfId="0" applyAlignment="1" applyProtection="1">
      <alignment horizontal="center"/>
      <protection locked="0"/>
    </xf>
    <xf numFmtId="0" fontId="3" fillId="0" borderId="0" xfId="0" applyFont="1" applyAlignment="1" applyProtection="1">
      <alignment horizontal="right" wrapText="1"/>
      <protection locked="0"/>
    </xf>
    <xf numFmtId="0" fontId="0" fillId="0" borderId="0" xfId="0" applyAlignment="1" applyProtection="1">
      <alignment horizontal="right" vertical="top" wrapText="1"/>
      <protection locked="0"/>
    </xf>
    <xf numFmtId="0" fontId="0" fillId="0" borderId="0" xfId="0" applyAlignment="1" applyProtection="1">
      <alignment horizontal="center" vertical="center" textRotation="90"/>
      <protection locked="0"/>
    </xf>
    <xf numFmtId="0" fontId="15" fillId="2" borderId="18" xfId="0" applyFont="1" applyFill="1" applyBorder="1" applyAlignment="1">
      <alignment horizontal="center" vertical="center" wrapText="1"/>
    </xf>
    <xf numFmtId="0" fontId="31" fillId="6" borderId="31" xfId="0" applyFont="1" applyFill="1" applyBorder="1" applyAlignment="1">
      <alignment horizontal="left" vertical="top" wrapText="1"/>
    </xf>
    <xf numFmtId="0" fontId="32" fillId="7" borderId="32" xfId="0" applyFont="1" applyFill="1" applyBorder="1" applyAlignment="1">
      <alignment horizontal="left" vertical="top" wrapText="1"/>
    </xf>
    <xf numFmtId="0" fontId="0" fillId="0" borderId="0" xfId="0" quotePrefix="1" applyAlignment="1" applyProtection="1">
      <alignment horizontal="right"/>
      <protection locked="0"/>
    </xf>
    <xf numFmtId="0" fontId="0" fillId="0" borderId="0" xfId="0" quotePrefix="1" applyAlignment="1" applyProtection="1">
      <alignment horizontal="right" vertical="center"/>
      <protection locked="0"/>
    </xf>
    <xf numFmtId="0" fontId="3" fillId="8" borderId="0" xfId="0" quotePrefix="1" applyFont="1" applyFill="1" applyAlignment="1">
      <alignment horizontal="center" vertical="center" wrapText="1"/>
    </xf>
    <xf numFmtId="0" fontId="31" fillId="3" borderId="18" xfId="0" applyFont="1" applyFill="1" applyBorder="1" applyAlignment="1">
      <alignment horizontal="left" vertical="top" wrapText="1"/>
    </xf>
    <xf numFmtId="0" fontId="31" fillId="4" borderId="18" xfId="0" applyFont="1" applyFill="1" applyBorder="1" applyAlignment="1">
      <alignment horizontal="left" vertical="top" wrapText="1"/>
    </xf>
    <xf numFmtId="0" fontId="31" fillId="5" borderId="18" xfId="0" applyFont="1" applyFill="1" applyBorder="1" applyAlignment="1">
      <alignment horizontal="left" vertical="top" wrapText="1"/>
    </xf>
    <xf numFmtId="0" fontId="0" fillId="0" borderId="26" xfId="0"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6" xfId="0" applyBorder="1" applyAlignment="1" applyProtection="1">
      <alignment vertical="center" wrapText="1"/>
      <protection locked="0"/>
    </xf>
    <xf numFmtId="0" fontId="0" fillId="0" borderId="49" xfId="0" applyBorder="1" applyAlignment="1" applyProtection="1">
      <alignment horizontal="center" vertical="center"/>
      <protection locked="0"/>
    </xf>
    <xf numFmtId="0" fontId="0" fillId="0" borderId="67" xfId="0" applyBorder="1" applyAlignment="1">
      <alignment horizontal="center" vertical="center"/>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5" xfId="0" applyBorder="1" applyAlignment="1">
      <alignment horizontal="center" vertical="center"/>
    </xf>
    <xf numFmtId="0" fontId="0" fillId="0" borderId="14" xfId="0" applyBorder="1" applyAlignment="1" applyProtection="1">
      <alignment horizontal="center" vertical="center"/>
      <protection locked="0"/>
    </xf>
    <xf numFmtId="0" fontId="0" fillId="0" borderId="62" xfId="0" applyBorder="1" applyAlignment="1">
      <alignment horizontal="center" vertical="center"/>
    </xf>
    <xf numFmtId="0" fontId="0" fillId="0" borderId="29" xfId="0" applyBorder="1" applyAlignment="1">
      <alignment horizontal="center" vertical="center"/>
    </xf>
    <xf numFmtId="0" fontId="3" fillId="10" borderId="6" xfId="0" applyFont="1" applyFill="1" applyBorder="1" applyAlignment="1" applyProtection="1">
      <alignment horizontal="right" vertical="center" wrapText="1"/>
      <protection locked="0"/>
    </xf>
    <xf numFmtId="0" fontId="3" fillId="10" borderId="58" xfId="0" applyFont="1" applyFill="1" applyBorder="1" applyAlignment="1">
      <alignment horizontal="center" vertical="center"/>
    </xf>
    <xf numFmtId="0" fontId="3" fillId="10" borderId="6" xfId="0" applyFont="1" applyFill="1" applyBorder="1" applyAlignment="1">
      <alignment horizontal="center" vertical="center"/>
    </xf>
    <xf numFmtId="0" fontId="0" fillId="0" borderId="0" xfId="0" applyAlignment="1">
      <alignment vertical="top" wrapText="1"/>
    </xf>
    <xf numFmtId="0" fontId="33" fillId="10" borderId="32" xfId="0" applyFont="1" applyFill="1" applyBorder="1" applyAlignment="1">
      <alignment horizontal="left" vertical="top" wrapText="1"/>
    </xf>
    <xf numFmtId="0" fontId="33" fillId="10" borderId="31" xfId="0" applyFont="1" applyFill="1" applyBorder="1" applyAlignment="1">
      <alignment horizontal="left" vertical="top" wrapText="1"/>
    </xf>
    <xf numFmtId="0" fontId="0" fillId="10" borderId="65" xfId="0" applyFill="1" applyBorder="1" applyAlignment="1">
      <alignment vertical="top" wrapText="1"/>
    </xf>
    <xf numFmtId="0" fontId="0" fillId="10" borderId="26" xfId="0" applyFill="1" applyBorder="1" applyAlignment="1">
      <alignment vertical="top" wrapText="1"/>
    </xf>
    <xf numFmtId="0" fontId="18" fillId="9" borderId="52" xfId="0" applyFont="1" applyFill="1" applyBorder="1" applyAlignment="1">
      <alignment vertical="top" wrapText="1"/>
    </xf>
    <xf numFmtId="0" fontId="6" fillId="9" borderId="42" xfId="0" applyFont="1" applyFill="1" applyBorder="1" applyAlignment="1">
      <alignment vertical="top" wrapText="1"/>
    </xf>
    <xf numFmtId="0" fontId="6" fillId="9" borderId="31" xfId="0" applyFont="1" applyFill="1" applyBorder="1" applyAlignment="1">
      <alignment vertical="top" wrapText="1"/>
    </xf>
    <xf numFmtId="0" fontId="0" fillId="9" borderId="65" xfId="0" applyFill="1" applyBorder="1" applyAlignment="1">
      <alignment vertical="top" wrapText="1"/>
    </xf>
    <xf numFmtId="0" fontId="0" fillId="9" borderId="23" xfId="0" applyFill="1" applyBorder="1" applyAlignment="1">
      <alignment horizontal="center"/>
    </xf>
    <xf numFmtId="0" fontId="0" fillId="9" borderId="22" xfId="0" applyFill="1" applyBorder="1" applyAlignment="1">
      <alignment horizontal="center"/>
    </xf>
    <xf numFmtId="0" fontId="0" fillId="9" borderId="37" xfId="0" applyFill="1" applyBorder="1" applyAlignment="1">
      <alignment vertical="top" wrapText="1"/>
    </xf>
    <xf numFmtId="0" fontId="18" fillId="9" borderId="23" xfId="0" applyFont="1" applyFill="1" applyBorder="1" applyAlignment="1">
      <alignment vertical="top" wrapText="1"/>
    </xf>
    <xf numFmtId="0" fontId="6" fillId="9" borderId="22" xfId="0" applyFont="1" applyFill="1" applyBorder="1" applyAlignment="1">
      <alignment vertical="top" wrapText="1"/>
    </xf>
    <xf numFmtId="0" fontId="0" fillId="9" borderId="69" xfId="0" applyFill="1" applyBorder="1" applyAlignment="1">
      <alignment vertical="top" wrapText="1"/>
    </xf>
    <xf numFmtId="0" fontId="18" fillId="9" borderId="23" xfId="0" applyFont="1" applyFill="1" applyBorder="1" applyAlignment="1">
      <alignment horizontal="center" vertical="top" wrapText="1"/>
    </xf>
    <xf numFmtId="0" fontId="6" fillId="9" borderId="22" xfId="0" applyFont="1" applyFill="1" applyBorder="1" applyAlignment="1">
      <alignment horizontal="center" vertical="top" wrapText="1"/>
    </xf>
    <xf numFmtId="0" fontId="0" fillId="9" borderId="35" xfId="0" applyFill="1" applyBorder="1" applyAlignment="1">
      <alignment horizontal="center" vertical="top"/>
    </xf>
    <xf numFmtId="0" fontId="0" fillId="9" borderId="34" xfId="0" applyFill="1" applyBorder="1" applyAlignment="1">
      <alignment horizontal="center" vertical="top"/>
    </xf>
    <xf numFmtId="0" fontId="0" fillId="9" borderId="33" xfId="0" applyFill="1" applyBorder="1" applyAlignment="1">
      <alignment vertical="top" wrapText="1"/>
    </xf>
    <xf numFmtId="0" fontId="0" fillId="9" borderId="67" xfId="0" applyFill="1" applyBorder="1" applyAlignment="1">
      <alignment vertical="center" wrapText="1"/>
    </xf>
    <xf numFmtId="0" fontId="33" fillId="10" borderId="30" xfId="0" applyFont="1" applyFill="1" applyBorder="1" applyAlignment="1">
      <alignment horizontal="left" vertical="top" wrapText="1"/>
    </xf>
    <xf numFmtId="0" fontId="33" fillId="10" borderId="64" xfId="0" applyFont="1" applyFill="1" applyBorder="1" applyAlignment="1">
      <alignment horizontal="left" vertical="top" wrapText="1"/>
    </xf>
    <xf numFmtId="0" fontId="6" fillId="10" borderId="2"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0" fontId="6" fillId="9" borderId="3" xfId="0" applyFont="1" applyFill="1" applyBorder="1" applyAlignment="1" applyProtection="1">
      <alignment horizontal="center" vertical="center" wrapText="1"/>
      <protection locked="0"/>
    </xf>
    <xf numFmtId="0" fontId="6" fillId="9" borderId="20"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0" fillId="9" borderId="70" xfId="0" applyFill="1" applyBorder="1" applyAlignment="1">
      <alignment horizontal="center" vertical="center"/>
    </xf>
    <xf numFmtId="0" fontId="0" fillId="9" borderId="40" xfId="0" applyFill="1" applyBorder="1" applyAlignment="1">
      <alignment horizontal="center" vertical="center"/>
    </xf>
    <xf numFmtId="0" fontId="0" fillId="9" borderId="71" xfId="0" applyFill="1" applyBorder="1" applyAlignment="1">
      <alignment horizontal="center" vertical="center"/>
    </xf>
    <xf numFmtId="0" fontId="0" fillId="0" borderId="72" xfId="0" applyBorder="1" applyAlignment="1" applyProtection="1">
      <alignment vertical="center" wrapText="1"/>
      <protection locked="0"/>
    </xf>
    <xf numFmtId="0" fontId="0" fillId="0" borderId="10" xfId="0" applyBorder="1" applyAlignment="1" applyProtection="1">
      <alignment vertical="center" wrapText="1"/>
      <protection locked="0"/>
    </xf>
    <xf numFmtId="1" fontId="3" fillId="10" borderId="2" xfId="1" applyNumberFormat="1" applyFont="1" applyFill="1" applyBorder="1" applyAlignment="1" applyProtection="1">
      <alignment horizontal="center" vertical="center"/>
    </xf>
    <xf numFmtId="0" fontId="3" fillId="10" borderId="18" xfId="0" applyFont="1" applyFill="1" applyBorder="1" applyAlignment="1">
      <alignment horizontal="center" vertical="top" wrapText="1"/>
    </xf>
    <xf numFmtId="1" fontId="3" fillId="10" borderId="18" xfId="1" applyNumberFormat="1" applyFont="1" applyFill="1" applyBorder="1" applyAlignment="1" applyProtection="1">
      <alignment horizontal="center" vertical="center"/>
    </xf>
    <xf numFmtId="0" fontId="0" fillId="0" borderId="0" xfId="0"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10" borderId="20" xfId="0" applyFill="1" applyBorder="1" applyAlignment="1">
      <alignment horizontal="center" vertical="center"/>
    </xf>
    <xf numFmtId="0" fontId="0" fillId="10" borderId="18" xfId="0" applyFill="1" applyBorder="1" applyAlignment="1">
      <alignment horizontal="center" vertical="center"/>
    </xf>
    <xf numFmtId="0" fontId="0" fillId="0" borderId="0" xfId="0" applyAlignment="1" applyProtection="1">
      <alignment vertical="top"/>
      <protection locked="0"/>
    </xf>
    <xf numFmtId="0" fontId="10" fillId="8" borderId="0" xfId="0" applyFont="1" applyFill="1" applyAlignment="1" applyProtection="1">
      <alignment vertical="top" wrapText="1"/>
      <protection locked="0"/>
    </xf>
    <xf numFmtId="0" fontId="0" fillId="0" borderId="0" xfId="0" applyAlignment="1" applyProtection="1">
      <alignment horizontal="left" vertical="center"/>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center" wrapText="1"/>
      <protection locked="0"/>
    </xf>
    <xf numFmtId="44" fontId="0" fillId="0" borderId="0" xfId="3" applyFont="1" applyAlignment="1">
      <alignment horizontal="center"/>
    </xf>
    <xf numFmtId="0" fontId="0" fillId="0" borderId="0" xfId="0" applyAlignment="1">
      <alignment horizontal="center"/>
    </xf>
    <xf numFmtId="44" fontId="0" fillId="0" borderId="0" xfId="3" applyFont="1"/>
    <xf numFmtId="44" fontId="0" fillId="0" borderId="0" xfId="3" applyFont="1" applyBorder="1"/>
    <xf numFmtId="0" fontId="38" fillId="16" borderId="76" xfId="0" applyFont="1" applyFill="1" applyBorder="1" applyAlignment="1">
      <alignment horizontal="center" vertical="center" wrapText="1"/>
    </xf>
    <xf numFmtId="0" fontId="38" fillId="16" borderId="2" xfId="0" applyFont="1" applyFill="1" applyBorder="1" applyAlignment="1">
      <alignment horizontal="center" vertical="center" wrapText="1"/>
    </xf>
    <xf numFmtId="0" fontId="38" fillId="16" borderId="18" xfId="0" applyFont="1" applyFill="1" applyBorder="1" applyAlignment="1">
      <alignment horizontal="center" vertical="center" wrapText="1"/>
    </xf>
    <xf numFmtId="0" fontId="38" fillId="12" borderId="34" xfId="0" applyFont="1" applyFill="1" applyBorder="1" applyAlignment="1">
      <alignment horizontal="center" vertical="center" wrapText="1"/>
    </xf>
    <xf numFmtId="0" fontId="38" fillId="12" borderId="35" xfId="0" applyFont="1" applyFill="1" applyBorder="1" applyAlignment="1">
      <alignment horizontal="center" vertical="center" wrapText="1"/>
    </xf>
    <xf numFmtId="0" fontId="39" fillId="16" borderId="11" xfId="0" applyFont="1" applyFill="1" applyBorder="1" applyAlignment="1">
      <alignment horizontal="center" vertical="center" wrapText="1"/>
    </xf>
    <xf numFmtId="0" fontId="39" fillId="16" borderId="12" xfId="0" applyFont="1" applyFill="1" applyBorder="1" applyAlignment="1">
      <alignment horizontal="center" vertical="center" wrapText="1"/>
    </xf>
    <xf numFmtId="0" fontId="39" fillId="16" borderId="46" xfId="0" applyFont="1" applyFill="1" applyBorder="1" applyAlignment="1">
      <alignment horizontal="center" vertical="center" wrapText="1"/>
    </xf>
    <xf numFmtId="0" fontId="39" fillId="12" borderId="22" xfId="0" applyFont="1" applyFill="1" applyBorder="1" applyAlignment="1">
      <alignment horizontal="center" vertical="center" wrapText="1"/>
    </xf>
    <xf numFmtId="0" fontId="39" fillId="12" borderId="23" xfId="0" applyFont="1" applyFill="1" applyBorder="1" applyAlignment="1">
      <alignment horizontal="center" vertical="center" wrapText="1"/>
    </xf>
    <xf numFmtId="0" fontId="39" fillId="16" borderId="21" xfId="0" applyFont="1" applyFill="1" applyBorder="1" applyAlignment="1">
      <alignment horizontal="center" vertical="center" wrapText="1"/>
    </xf>
    <xf numFmtId="0" fontId="39" fillId="16" borderId="22" xfId="0" applyFont="1" applyFill="1" applyBorder="1" applyAlignment="1">
      <alignment horizontal="center" vertical="center" wrapText="1"/>
    </xf>
    <xf numFmtId="0" fontId="39" fillId="16" borderId="47" xfId="0" applyFont="1" applyFill="1" applyBorder="1" applyAlignment="1">
      <alignment horizontal="center" vertical="center" wrapText="1"/>
    </xf>
    <xf numFmtId="43" fontId="0" fillId="0" borderId="0" xfId="2" applyFont="1"/>
    <xf numFmtId="0" fontId="39" fillId="16" borderId="30" xfId="0" applyFont="1" applyFill="1" applyBorder="1" applyAlignment="1">
      <alignment horizontal="center" vertical="center" wrapText="1"/>
    </xf>
    <xf numFmtId="0" fontId="39" fillId="16" borderId="31" xfId="0" applyFont="1" applyFill="1" applyBorder="1" applyAlignment="1">
      <alignment horizontal="center" vertical="center" wrapText="1"/>
    </xf>
    <xf numFmtId="0" fontId="39" fillId="16" borderId="80" xfId="0" applyFont="1" applyFill="1" applyBorder="1" applyAlignment="1">
      <alignment horizontal="center" vertical="center" wrapText="1"/>
    </xf>
    <xf numFmtId="0" fontId="39" fillId="12" borderId="31" xfId="0" applyFont="1" applyFill="1" applyBorder="1" applyAlignment="1">
      <alignment horizontal="center" vertical="center" wrapText="1"/>
    </xf>
    <xf numFmtId="0" fontId="39" fillId="12" borderId="32" xfId="0" applyFont="1" applyFill="1" applyBorder="1" applyAlignment="1">
      <alignment horizontal="center" vertical="center" wrapText="1"/>
    </xf>
    <xf numFmtId="165" fontId="0" fillId="0" borderId="0" xfId="2" applyNumberFormat="1" applyFont="1"/>
    <xf numFmtId="165" fontId="0" fillId="0" borderId="0" xfId="0" applyNumberFormat="1"/>
    <xf numFmtId="166" fontId="0" fillId="0" borderId="0" xfId="1" applyNumberFormat="1" applyFont="1"/>
    <xf numFmtId="166" fontId="0" fillId="0" borderId="0" xfId="0" applyNumberFormat="1" applyAlignment="1">
      <alignment horizontal="center"/>
    </xf>
    <xf numFmtId="166" fontId="0" fillId="0" borderId="0" xfId="1" applyNumberFormat="1" applyFont="1" applyAlignment="1">
      <alignment horizontal="center"/>
    </xf>
    <xf numFmtId="166" fontId="0" fillId="0" borderId="0" xfId="0" applyNumberFormat="1"/>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6" fillId="8" borderId="5"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0" fontId="6" fillId="9" borderId="3" xfId="0" applyFont="1" applyFill="1" applyBorder="1" applyAlignment="1" applyProtection="1">
      <alignment horizontal="center" vertical="center" wrapText="1"/>
      <protection locked="0"/>
    </xf>
    <xf numFmtId="0" fontId="6" fillId="9" borderId="4" xfId="0" applyFont="1" applyFill="1" applyBorder="1" applyAlignment="1" applyProtection="1">
      <alignment horizontal="center" vertical="center" wrapText="1"/>
      <protection locked="0"/>
    </xf>
    <xf numFmtId="0" fontId="6" fillId="10" borderId="2" xfId="0" applyFont="1" applyFill="1" applyBorder="1" applyAlignment="1" applyProtection="1">
      <alignment horizontal="center" vertical="center" wrapText="1"/>
      <protection locked="0"/>
    </xf>
    <xf numFmtId="0" fontId="6" fillId="10" borderId="3" xfId="0" applyFont="1" applyFill="1" applyBorder="1" applyAlignment="1" applyProtection="1">
      <alignment horizontal="center" vertical="center" wrapText="1"/>
      <protection locked="0"/>
    </xf>
    <xf numFmtId="0" fontId="6" fillId="10"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6" fillId="8" borderId="6" xfId="0" applyFont="1" applyFill="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8" borderId="27" xfId="0" applyFont="1" applyFill="1" applyBorder="1" applyAlignment="1" applyProtection="1">
      <alignment horizontal="center" vertical="center" wrapText="1"/>
      <protection locked="0"/>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4"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left"/>
    </xf>
    <xf numFmtId="0" fontId="2" fillId="11" borderId="1"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58" xfId="0" applyFont="1" applyFill="1" applyBorder="1" applyAlignment="1">
      <alignment horizontal="center" vertical="center" wrapText="1"/>
    </xf>
    <xf numFmtId="0" fontId="0" fillId="0" borderId="0" xfId="0" applyAlignment="1">
      <alignment horizontal="left" vertical="top" wrapText="1"/>
    </xf>
    <xf numFmtId="0" fontId="13" fillId="11" borderId="2"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6" fillId="0" borderId="0" xfId="0" applyFont="1" applyAlignment="1">
      <alignment horizontal="left" vertical="center" wrapText="1"/>
    </xf>
    <xf numFmtId="0" fontId="0" fillId="8" borderId="0" xfId="0" applyFill="1" applyAlignment="1">
      <alignment vertical="top" wrapText="1"/>
    </xf>
    <xf numFmtId="0" fontId="6" fillId="0" borderId="0" xfId="0" applyFont="1" applyAlignment="1">
      <alignment horizontal="left" vertical="top" wrapText="1"/>
    </xf>
    <xf numFmtId="0" fontId="3" fillId="8" borderId="0" xfId="0" quotePrefix="1" applyFont="1" applyFill="1" applyAlignment="1">
      <alignment horizontal="center" vertical="center" wrapText="1"/>
    </xf>
    <xf numFmtId="0" fontId="0" fillId="10" borderId="43" xfId="0" applyFill="1" applyBorder="1" applyAlignment="1">
      <alignment horizontal="left" vertical="top" wrapText="1"/>
    </xf>
    <xf numFmtId="0" fontId="0" fillId="10" borderId="41" xfId="0" applyFill="1" applyBorder="1" applyAlignment="1">
      <alignment horizontal="left" vertical="top" wrapText="1"/>
    </xf>
    <xf numFmtId="0" fontId="0" fillId="10" borderId="44" xfId="0" applyFill="1" applyBorder="1" applyAlignment="1">
      <alignment horizontal="left" vertical="top" wrapText="1"/>
    </xf>
    <xf numFmtId="0" fontId="0" fillId="10" borderId="42" xfId="0" applyFill="1" applyBorder="1" applyAlignment="1">
      <alignment horizontal="left" vertical="top" wrapText="1"/>
    </xf>
    <xf numFmtId="0" fontId="0" fillId="10" borderId="39" xfId="0" applyFill="1" applyBorder="1" applyAlignment="1">
      <alignment horizontal="left" vertical="top" wrapText="1"/>
    </xf>
    <xf numFmtId="0" fontId="0" fillId="10" borderId="40" xfId="0" applyFill="1" applyBorder="1" applyAlignment="1">
      <alignment horizontal="left" vertical="top" wrapText="1"/>
    </xf>
    <xf numFmtId="1" fontId="3" fillId="2" borderId="2" xfId="0" applyNumberFormat="1" applyFont="1" applyFill="1" applyBorder="1" applyAlignment="1" applyProtection="1">
      <alignment horizontal="center"/>
      <protection locked="0"/>
    </xf>
    <xf numFmtId="1" fontId="3" fillId="2" borderId="4" xfId="0" applyNumberFormat="1" applyFont="1" applyFill="1" applyBorder="1" applyAlignment="1" applyProtection="1">
      <alignment horizontal="center"/>
      <protection locked="0"/>
    </xf>
    <xf numFmtId="0" fontId="0" fillId="0" borderId="0" xfId="0" applyAlignment="1" applyProtection="1">
      <alignment horizontal="left" vertical="center"/>
      <protection locked="0"/>
    </xf>
    <xf numFmtId="0" fontId="0" fillId="8" borderId="0" xfId="0" applyFill="1" applyAlignment="1" applyProtection="1">
      <alignment horizontal="left" vertical="top" wrapText="1"/>
      <protection locked="0"/>
    </xf>
    <xf numFmtId="0" fontId="0" fillId="0" borderId="0" xfId="0" applyAlignment="1" applyProtection="1">
      <alignment horizontal="left"/>
      <protection locked="0"/>
    </xf>
    <xf numFmtId="0" fontId="3" fillId="10" borderId="7" xfId="0" applyFont="1" applyFill="1" applyBorder="1" applyAlignment="1" applyProtection="1">
      <alignment horizontal="right" vertical="center" wrapText="1"/>
      <protection locked="0"/>
    </xf>
    <xf numFmtId="0" fontId="3" fillId="10" borderId="66" xfId="0" applyFont="1" applyFill="1" applyBorder="1" applyAlignment="1" applyProtection="1">
      <alignment horizontal="right" vertical="center" wrapText="1"/>
      <protection locked="0"/>
    </xf>
    <xf numFmtId="0" fontId="3" fillId="10" borderId="8" xfId="0" applyFont="1" applyFill="1" applyBorder="1" applyAlignment="1" applyProtection="1">
      <alignment horizontal="right" vertical="center" wrapText="1"/>
      <protection locked="0"/>
    </xf>
    <xf numFmtId="0" fontId="3" fillId="10" borderId="65" xfId="0" applyFont="1" applyFill="1" applyBorder="1" applyAlignment="1" applyProtection="1">
      <alignment horizontal="right" vertical="center" wrapText="1"/>
      <protection locked="0"/>
    </xf>
    <xf numFmtId="0" fontId="3" fillId="10" borderId="64" xfId="0" applyFont="1" applyFill="1" applyBorder="1" applyAlignment="1" applyProtection="1">
      <alignment horizontal="right" vertical="center" wrapText="1"/>
      <protection locked="0"/>
    </xf>
    <xf numFmtId="0" fontId="3" fillId="10" borderId="58" xfId="0" applyFont="1" applyFill="1" applyBorder="1" applyAlignment="1" applyProtection="1">
      <alignment horizontal="right" vertical="center" wrapText="1"/>
      <protection locked="0"/>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0" fillId="0" borderId="0" xfId="0" applyAlignment="1" applyProtection="1">
      <alignment horizontal="left" vertical="top" wrapText="1"/>
      <protection locked="0"/>
    </xf>
    <xf numFmtId="0" fontId="3" fillId="0" borderId="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10" borderId="1" xfId="0" applyFill="1" applyBorder="1" applyAlignment="1" applyProtection="1">
      <alignment horizontal="center" vertical="center"/>
      <protection locked="0"/>
    </xf>
    <xf numFmtId="0" fontId="0" fillId="10" borderId="6" xfId="0" applyFill="1" applyBorder="1" applyAlignment="1" applyProtection="1">
      <alignment horizontal="center" vertical="center"/>
      <protection locked="0"/>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10" borderId="4" xfId="0" applyFont="1" applyFill="1" applyBorder="1" applyAlignment="1">
      <alignment horizontal="center"/>
    </xf>
    <xf numFmtId="0" fontId="3" fillId="2" borderId="1" xfId="0" applyFont="1" applyFill="1" applyBorder="1" applyAlignment="1" applyProtection="1">
      <alignment horizontal="center" vertical="center" textRotation="90" wrapText="1"/>
      <protection locked="0"/>
    </xf>
    <xf numFmtId="0" fontId="3" fillId="2" borderId="5" xfId="0" applyFont="1" applyFill="1" applyBorder="1" applyAlignment="1" applyProtection="1">
      <alignment horizontal="center" vertical="center" textRotation="90" wrapText="1"/>
      <protection locked="0"/>
    </xf>
    <xf numFmtId="0" fontId="3" fillId="2" borderId="6" xfId="0" applyFont="1" applyFill="1" applyBorder="1" applyAlignment="1" applyProtection="1">
      <alignment horizontal="center" vertical="center" textRotation="90" wrapText="1"/>
      <protection locked="0"/>
    </xf>
    <xf numFmtId="0" fontId="0" fillId="0" borderId="1"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60"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0" fillId="8" borderId="0" xfId="0" applyFont="1" applyFill="1" applyAlignment="1" applyProtection="1">
      <alignment horizontal="left" vertical="top" wrapText="1"/>
      <protection locked="0"/>
    </xf>
    <xf numFmtId="0" fontId="3" fillId="10" borderId="2" xfId="0" applyFont="1" applyFill="1" applyBorder="1" applyAlignment="1" applyProtection="1">
      <alignment horizontal="right" vertical="top" wrapText="1"/>
      <protection locked="0"/>
    </xf>
    <xf numFmtId="0" fontId="3" fillId="10" borderId="3" xfId="0" applyFont="1" applyFill="1" applyBorder="1" applyAlignment="1" applyProtection="1">
      <alignment horizontal="right" vertical="top" wrapText="1"/>
      <protection locked="0"/>
    </xf>
    <xf numFmtId="0" fontId="3" fillId="10" borderId="4" xfId="0" applyFont="1" applyFill="1" applyBorder="1" applyAlignment="1" applyProtection="1">
      <alignment horizontal="right" vertical="top" wrapText="1"/>
      <protection locked="0"/>
    </xf>
    <xf numFmtId="1" fontId="3" fillId="2" borderId="65" xfId="0" applyNumberFormat="1" applyFont="1" applyFill="1" applyBorder="1" applyAlignment="1" applyProtection="1">
      <alignment horizontal="center"/>
      <protection locked="0"/>
    </xf>
    <xf numFmtId="1" fontId="3" fillId="2" borderId="58" xfId="0" applyNumberFormat="1" applyFont="1" applyFill="1" applyBorder="1" applyAlignment="1" applyProtection="1">
      <alignment horizontal="center"/>
      <protection locked="0"/>
    </xf>
    <xf numFmtId="0" fontId="3" fillId="2" borderId="8" xfId="0" applyFont="1" applyFill="1" applyBorder="1" applyAlignment="1" applyProtection="1">
      <alignment horizontal="center" vertical="center" textRotation="90" wrapText="1"/>
      <protection locked="0"/>
    </xf>
    <xf numFmtId="0" fontId="3" fillId="2" borderId="60" xfId="0" applyFont="1" applyFill="1" applyBorder="1" applyAlignment="1" applyProtection="1">
      <alignment horizontal="center" vertical="center" textRotation="90" wrapText="1"/>
      <protection locked="0"/>
    </xf>
    <xf numFmtId="0" fontId="3" fillId="2" borderId="58" xfId="0" applyFont="1" applyFill="1" applyBorder="1" applyAlignment="1" applyProtection="1">
      <alignment horizontal="center" vertical="center" textRotation="90" wrapText="1"/>
      <protection locked="0"/>
    </xf>
    <xf numFmtId="0" fontId="0" fillId="0" borderId="62"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2" fillId="14" borderId="1" xfId="0" applyFont="1" applyFill="1" applyBorder="1" applyAlignment="1" applyProtection="1">
      <alignment horizontal="center" textRotation="90"/>
      <protection locked="0"/>
    </xf>
    <xf numFmtId="0" fontId="2" fillId="14" borderId="5" xfId="0" applyFont="1" applyFill="1" applyBorder="1" applyAlignment="1" applyProtection="1">
      <alignment horizontal="center" textRotation="90"/>
      <protection locked="0"/>
    </xf>
    <xf numFmtId="0" fontId="16" fillId="10" borderId="2" xfId="0" applyFont="1" applyFill="1" applyBorder="1" applyAlignment="1" applyProtection="1">
      <alignment horizontal="center" vertical="top" wrapText="1"/>
      <protection locked="0"/>
    </xf>
    <xf numFmtId="0" fontId="16" fillId="10" borderId="3" xfId="0" applyFont="1" applyFill="1" applyBorder="1" applyAlignment="1" applyProtection="1">
      <alignment horizontal="center" vertical="top" wrapText="1"/>
      <protection locked="0"/>
    </xf>
    <xf numFmtId="0" fontId="16" fillId="10" borderId="4"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2" fillId="14" borderId="6" xfId="0" applyFont="1" applyFill="1" applyBorder="1" applyAlignment="1" applyProtection="1">
      <alignment horizontal="center" textRotation="90"/>
      <protection locked="0"/>
    </xf>
    <xf numFmtId="0" fontId="3" fillId="10" borderId="2" xfId="0" applyFont="1" applyFill="1" applyBorder="1" applyAlignment="1" applyProtection="1">
      <alignment horizontal="right" wrapText="1"/>
      <protection locked="0"/>
    </xf>
    <xf numFmtId="0" fontId="3" fillId="10" borderId="3" xfId="0" applyFont="1" applyFill="1" applyBorder="1" applyAlignment="1" applyProtection="1">
      <alignment horizontal="right" wrapText="1"/>
      <protection locked="0"/>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10" borderId="10" xfId="0" applyFill="1" applyBorder="1" applyAlignment="1">
      <alignment horizontal="center" vertical="center" textRotation="90"/>
    </xf>
    <xf numFmtId="0" fontId="0" fillId="10" borderId="29" xfId="0" applyFill="1" applyBorder="1" applyAlignment="1">
      <alignment horizontal="center" vertical="center" textRotation="90"/>
    </xf>
    <xf numFmtId="0" fontId="0" fillId="10" borderId="5" xfId="0" applyFill="1" applyBorder="1" applyAlignment="1">
      <alignment horizontal="left" vertical="top"/>
    </xf>
    <xf numFmtId="0" fontId="0" fillId="10" borderId="6" xfId="0" applyFill="1" applyBorder="1" applyAlignment="1">
      <alignment horizontal="left" vertical="top"/>
    </xf>
    <xf numFmtId="0" fontId="0" fillId="9" borderId="1" xfId="0" applyFill="1" applyBorder="1" applyAlignment="1">
      <alignment horizontal="center" vertical="center" textRotation="90"/>
    </xf>
    <xf numFmtId="0" fontId="0" fillId="9" borderId="5" xfId="0" applyFill="1" applyBorder="1" applyAlignment="1">
      <alignment horizontal="center" vertical="center" textRotation="90"/>
    </xf>
    <xf numFmtId="0" fontId="0" fillId="9" borderId="6" xfId="0" applyFill="1" applyBorder="1" applyAlignment="1">
      <alignment horizontal="center" vertical="center" textRotation="90"/>
    </xf>
    <xf numFmtId="0" fontId="0" fillId="9" borderId="14" xfId="0" applyFill="1" applyBorder="1" applyAlignment="1">
      <alignment horizontal="left" vertical="top"/>
    </xf>
    <xf numFmtId="0" fontId="0" fillId="9" borderId="6" xfId="0" applyFill="1" applyBorder="1" applyAlignment="1">
      <alignment horizontal="left" vertical="top"/>
    </xf>
    <xf numFmtId="0" fontId="0" fillId="9" borderId="5" xfId="0" applyFill="1" applyBorder="1" applyAlignment="1">
      <alignment horizontal="center" vertical="center" wrapText="1"/>
    </xf>
    <xf numFmtId="0" fontId="0" fillId="9" borderId="10" xfId="0" applyFill="1" applyBorder="1" applyAlignment="1">
      <alignment horizontal="center" vertic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39" fillId="16" borderId="7" xfId="0" applyFont="1" applyFill="1" applyBorder="1" applyAlignment="1">
      <alignment vertical="center" wrapText="1"/>
    </xf>
    <xf numFmtId="0" fontId="39" fillId="16" borderId="5" xfId="0" applyFont="1" applyFill="1" applyBorder="1" applyAlignment="1">
      <alignment vertical="center" wrapText="1"/>
    </xf>
    <xf numFmtId="0" fontId="39" fillId="16" borderId="6" xfId="0" applyFont="1" applyFill="1" applyBorder="1" applyAlignment="1">
      <alignment vertical="center" wrapText="1"/>
    </xf>
    <xf numFmtId="0" fontId="0" fillId="12" borderId="43" xfId="0" applyFill="1" applyBorder="1" applyAlignment="1">
      <alignment horizontal="left" vertical="center" wrapText="1"/>
    </xf>
    <xf numFmtId="0" fontId="0" fillId="12" borderId="39" xfId="0" applyFill="1" applyBorder="1" applyAlignment="1">
      <alignment horizontal="left" vertical="center" wrapText="1"/>
    </xf>
    <xf numFmtId="0" fontId="0" fillId="12" borderId="41" xfId="0" applyFill="1" applyBorder="1" applyAlignment="1">
      <alignment horizontal="left"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2" fillId="11" borderId="73" xfId="0" applyFont="1" applyFill="1" applyBorder="1" applyAlignment="1">
      <alignment horizontal="center" vertical="center" wrapText="1"/>
    </xf>
    <xf numFmtId="0" fontId="2" fillId="11" borderId="74" xfId="0" applyFont="1" applyFill="1" applyBorder="1" applyAlignment="1">
      <alignment horizontal="center" vertical="center" wrapText="1"/>
    </xf>
    <xf numFmtId="0" fontId="37" fillId="11" borderId="74" xfId="0" applyFont="1" applyFill="1" applyBorder="1" applyAlignment="1">
      <alignment horizontal="center" vertical="center" wrapText="1"/>
    </xf>
    <xf numFmtId="0" fontId="37" fillId="11" borderId="75" xfId="0" applyFont="1" applyFill="1" applyBorder="1" applyAlignment="1">
      <alignment horizontal="center" vertical="center" wrapText="1"/>
    </xf>
    <xf numFmtId="0" fontId="38" fillId="16" borderId="77" xfId="0" applyFont="1" applyFill="1" applyBorder="1" applyAlignment="1">
      <alignment horizontal="center" vertical="center" wrapText="1"/>
    </xf>
    <xf numFmtId="0" fontId="38" fillId="16" borderId="78" xfId="0" applyFont="1" applyFill="1" applyBorder="1" applyAlignment="1">
      <alignment horizontal="center" vertical="center" wrapText="1"/>
    </xf>
    <xf numFmtId="0" fontId="38" fillId="16" borderId="79" xfId="0" applyFont="1" applyFill="1" applyBorder="1" applyAlignment="1">
      <alignment horizontal="center" vertical="center" wrapText="1"/>
    </xf>
    <xf numFmtId="0" fontId="38" fillId="12" borderId="77" xfId="0" applyFont="1" applyFill="1" applyBorder="1" applyAlignment="1">
      <alignment horizontal="center" vertical="center" wrapText="1"/>
    </xf>
    <xf numFmtId="0" fontId="38" fillId="12" borderId="79" xfId="0" applyFont="1" applyFill="1" applyBorder="1" applyAlignment="1">
      <alignment horizontal="center" vertical="center" wrapText="1"/>
    </xf>
    <xf numFmtId="0" fontId="0" fillId="10" borderId="44" xfId="0" applyFont="1" applyFill="1" applyBorder="1" applyAlignment="1">
      <alignment horizontal="center" vertical="top" wrapText="1"/>
    </xf>
    <xf numFmtId="0" fontId="0" fillId="10" borderId="34" xfId="0" applyFont="1" applyFill="1" applyBorder="1" applyAlignment="1">
      <alignment horizontal="center" vertical="top" wrapText="1"/>
    </xf>
    <xf numFmtId="0" fontId="0" fillId="10" borderId="68" xfId="0" applyFont="1" applyFill="1" applyBorder="1" applyAlignment="1">
      <alignment horizontal="center" vertical="top" wrapText="1"/>
    </xf>
    <xf numFmtId="0" fontId="0" fillId="10" borderId="35" xfId="0" applyFont="1" applyFill="1" applyBorder="1" applyAlignment="1">
      <alignment horizontal="center" vertical="top" wrapText="1"/>
    </xf>
    <xf numFmtId="0" fontId="2" fillId="11" borderId="26" xfId="0" applyFont="1" applyFill="1" applyBorder="1" applyAlignment="1">
      <alignment horizontal="center" vertical="center" wrapText="1"/>
    </xf>
    <xf numFmtId="0" fontId="2" fillId="11" borderId="49" xfId="0" applyFont="1" applyFill="1" applyBorder="1" applyAlignment="1">
      <alignment horizontal="center" vertical="center" wrapText="1"/>
    </xf>
    <xf numFmtId="0" fontId="2" fillId="11" borderId="72" xfId="0" applyFont="1" applyFill="1" applyBorder="1" applyAlignment="1">
      <alignment horizontal="center" vertical="center" wrapText="1"/>
    </xf>
    <xf numFmtId="0" fontId="2" fillId="17" borderId="41" xfId="0" applyFont="1" applyFill="1" applyBorder="1" applyAlignment="1">
      <alignment horizontal="center" vertical="center" textRotation="90" wrapText="1"/>
    </xf>
    <xf numFmtId="0" fontId="2" fillId="17" borderId="42" xfId="0" applyFont="1" applyFill="1" applyBorder="1" applyAlignment="1">
      <alignment horizontal="center" vertical="center" textRotation="90" wrapText="1"/>
    </xf>
    <xf numFmtId="0" fontId="2" fillId="17" borderId="52" xfId="0" applyFont="1" applyFill="1" applyBorder="1" applyAlignment="1">
      <alignment horizontal="center" vertical="center" textRotation="90" wrapText="1"/>
    </xf>
    <xf numFmtId="0" fontId="0" fillId="9" borderId="33" xfId="0" applyFill="1" applyBorder="1" applyAlignment="1">
      <alignment vertical="center" wrapText="1"/>
    </xf>
    <xf numFmtId="0" fontId="0" fillId="9" borderId="59" xfId="0" applyFill="1" applyBorder="1" applyAlignment="1">
      <alignment vertical="center" wrapText="1"/>
    </xf>
    <xf numFmtId="0" fontId="41" fillId="9" borderId="34"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0" fillId="10" borderId="37" xfId="0" applyFill="1" applyBorder="1" applyAlignment="1">
      <alignment vertical="center" wrapText="1"/>
    </xf>
    <xf numFmtId="0" fontId="0" fillId="10" borderId="21" xfId="0" applyFill="1" applyBorder="1" applyAlignment="1">
      <alignment vertical="center" wrapText="1"/>
    </xf>
    <xf numFmtId="0" fontId="41" fillId="10" borderId="22" xfId="0" applyFont="1" applyFill="1" applyBorder="1" applyAlignment="1">
      <alignment horizontal="center" vertical="center" wrapText="1"/>
    </xf>
    <xf numFmtId="0" fontId="41" fillId="10" borderId="23" xfId="0" applyFont="1" applyFill="1" applyBorder="1" applyAlignment="1">
      <alignment horizontal="center" vertical="center" wrapText="1"/>
    </xf>
    <xf numFmtId="0" fontId="0" fillId="10" borderId="38" xfId="0" applyFill="1" applyBorder="1" applyAlignment="1">
      <alignment vertical="center" wrapText="1"/>
    </xf>
    <xf numFmtId="0" fontId="0" fillId="10" borderId="30" xfId="0" applyFill="1" applyBorder="1" applyAlignment="1">
      <alignment vertical="center" wrapText="1"/>
    </xf>
    <xf numFmtId="0" fontId="41" fillId="10" borderId="31" xfId="0" applyFont="1" applyFill="1" applyBorder="1" applyAlignment="1">
      <alignment horizontal="center" vertical="center" wrapText="1"/>
    </xf>
    <xf numFmtId="0" fontId="41" fillId="10" borderId="32" xfId="0" applyFont="1" applyFill="1" applyBorder="1" applyAlignment="1">
      <alignment horizontal="center" vertical="center" wrapText="1"/>
    </xf>
    <xf numFmtId="0" fontId="0" fillId="0" borderId="0" xfId="0" applyAlignment="1">
      <alignment vertical="center" wrapText="1"/>
    </xf>
  </cellXfs>
  <cellStyles count="4">
    <cellStyle name="Comma" xfId="2" builtinId="3"/>
    <cellStyle name="Currency" xfId="3" builtinId="4"/>
    <cellStyle name="Normal" xfId="0" builtinId="0"/>
    <cellStyle name="Percent" xfId="1" builtinId="5"/>
  </cellStyles>
  <dxfs count="19">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theme="0" tint="-0.14996795556505021"/>
        </patternFill>
      </fill>
    </dxf>
    <dxf>
      <fill>
        <patternFill>
          <bgColor rgb="FF92D050"/>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rgb="FFFFCCCC"/>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CA15F-CEBF-4FBA-B011-DD68FC3E0C40}">
  <sheetPr>
    <tabColor theme="6"/>
    <pageSetUpPr fitToPage="1"/>
  </sheetPr>
  <dimension ref="A1:L64"/>
  <sheetViews>
    <sheetView tabSelected="1" zoomScale="96" zoomScaleNormal="96" workbookViewId="0">
      <selection sqref="A1:A3"/>
    </sheetView>
  </sheetViews>
  <sheetFormatPr defaultColWidth="9.109375" defaultRowHeight="14.4" x14ac:dyDescent="0.3"/>
  <cols>
    <col min="1" max="1" width="15.6640625" style="43" customWidth="1"/>
    <col min="2" max="3" width="30.6640625" style="43" customWidth="1"/>
    <col min="4" max="4" width="15.6640625" style="43" customWidth="1"/>
    <col min="5" max="5" width="20.6640625" style="43" customWidth="1"/>
    <col min="6" max="6" width="60.6640625" style="44" customWidth="1"/>
    <col min="7" max="7" width="20.6640625" style="44" customWidth="1"/>
    <col min="8" max="12" width="3.77734375" style="42" customWidth="1"/>
    <col min="17" max="21" width="60.6640625" customWidth="1"/>
  </cols>
  <sheetData>
    <row r="1" spans="1:12" ht="25.2" customHeight="1" thickBot="1" x14ac:dyDescent="0.35">
      <c r="A1" s="306" t="s">
        <v>0</v>
      </c>
      <c r="B1" s="306" t="s">
        <v>1</v>
      </c>
      <c r="C1" s="306" t="s">
        <v>2</v>
      </c>
      <c r="D1" s="306" t="s">
        <v>3</v>
      </c>
      <c r="E1" s="306" t="s">
        <v>4</v>
      </c>
      <c r="F1" s="306" t="s">
        <v>5</v>
      </c>
      <c r="G1" s="303" t="s">
        <v>6</v>
      </c>
      <c r="H1" s="304"/>
      <c r="I1" s="304"/>
      <c r="J1" s="304"/>
      <c r="K1" s="304"/>
      <c r="L1" s="305"/>
    </row>
    <row r="2" spans="1:12" ht="30" customHeight="1" thickBot="1" x14ac:dyDescent="0.35">
      <c r="A2" s="307"/>
      <c r="B2" s="307"/>
      <c r="C2" s="307"/>
      <c r="D2" s="307"/>
      <c r="E2" s="307"/>
      <c r="F2" s="307"/>
      <c r="G2" s="306" t="s">
        <v>7</v>
      </c>
      <c r="H2" s="308" t="s">
        <v>8</v>
      </c>
      <c r="I2" s="309"/>
      <c r="J2" s="309"/>
      <c r="K2" s="309"/>
      <c r="L2" s="310"/>
    </row>
    <row r="3" spans="1:12" ht="25.2" customHeight="1" thickBot="1" x14ac:dyDescent="0.35">
      <c r="A3" s="322"/>
      <c r="B3" s="322"/>
      <c r="C3" s="322"/>
      <c r="D3" s="322"/>
      <c r="E3" s="322"/>
      <c r="F3" s="322"/>
      <c r="G3" s="307"/>
      <c r="H3" s="1" t="s">
        <v>9</v>
      </c>
      <c r="I3" s="2" t="s">
        <v>9</v>
      </c>
      <c r="J3" s="3" t="s">
        <v>9</v>
      </c>
      <c r="K3" s="4" t="s">
        <v>9</v>
      </c>
      <c r="L3" s="5" t="s">
        <v>9</v>
      </c>
    </row>
    <row r="4" spans="1:12" ht="12.9" customHeight="1" thickBot="1" x14ac:dyDescent="0.35">
      <c r="A4" s="311"/>
      <c r="B4" s="311"/>
      <c r="C4" s="311"/>
      <c r="D4" s="314"/>
      <c r="E4" s="311"/>
      <c r="F4" s="252" t="s">
        <v>10</v>
      </c>
      <c r="G4" s="316" t="s">
        <v>10</v>
      </c>
      <c r="H4" s="317"/>
      <c r="I4" s="317"/>
      <c r="J4" s="317"/>
      <c r="K4" s="317"/>
      <c r="L4" s="318"/>
    </row>
    <row r="5" spans="1:12" ht="12.9" customHeight="1" x14ac:dyDescent="0.3">
      <c r="A5" s="312"/>
      <c r="B5" s="312"/>
      <c r="C5" s="312"/>
      <c r="D5" s="315"/>
      <c r="E5" s="312"/>
      <c r="F5" s="6"/>
      <c r="G5" s="7"/>
      <c r="H5" s="8"/>
      <c r="I5" s="9"/>
      <c r="J5" s="9"/>
      <c r="K5" s="9"/>
      <c r="L5" s="10"/>
    </row>
    <row r="6" spans="1:12" ht="12.9" customHeight="1" x14ac:dyDescent="0.3">
      <c r="A6" s="312"/>
      <c r="B6" s="312"/>
      <c r="C6" s="312"/>
      <c r="D6" s="315"/>
      <c r="E6" s="312"/>
      <c r="F6" s="254"/>
      <c r="G6" s="255"/>
      <c r="H6" s="256"/>
      <c r="I6" s="257"/>
      <c r="J6" s="257"/>
      <c r="K6" s="257"/>
      <c r="L6" s="258"/>
    </row>
    <row r="7" spans="1:12" ht="12.9" customHeight="1" thickBot="1" x14ac:dyDescent="0.35">
      <c r="A7" s="312"/>
      <c r="B7" s="312"/>
      <c r="C7" s="312"/>
      <c r="D7" s="315"/>
      <c r="E7" s="312"/>
      <c r="F7" s="11"/>
      <c r="G7" s="12"/>
      <c r="H7" s="13"/>
      <c r="I7" s="14"/>
      <c r="J7" s="14"/>
      <c r="K7" s="14"/>
      <c r="L7" s="15"/>
    </row>
    <row r="8" spans="1:12" ht="12.9" customHeight="1" thickBot="1" x14ac:dyDescent="0.35">
      <c r="A8" s="312"/>
      <c r="B8" s="312"/>
      <c r="C8" s="312"/>
      <c r="D8" s="315"/>
      <c r="E8" s="312"/>
      <c r="F8" s="251" t="s">
        <v>11</v>
      </c>
      <c r="G8" s="319" t="s">
        <v>11</v>
      </c>
      <c r="H8" s="320"/>
      <c r="I8" s="320"/>
      <c r="J8" s="320"/>
      <c r="K8" s="320"/>
      <c r="L8" s="321"/>
    </row>
    <row r="9" spans="1:12" ht="12.9" customHeight="1" x14ac:dyDescent="0.3">
      <c r="A9" s="312"/>
      <c r="B9" s="312"/>
      <c r="C9" s="312"/>
      <c r="D9" s="315"/>
      <c r="E9" s="312"/>
      <c r="F9" s="16"/>
      <c r="G9" s="17"/>
      <c r="H9" s="18"/>
      <c r="I9" s="19"/>
      <c r="J9" s="19"/>
      <c r="K9" s="19"/>
      <c r="L9" s="20"/>
    </row>
    <row r="10" spans="1:12" ht="12.9" customHeight="1" x14ac:dyDescent="0.3">
      <c r="A10" s="312"/>
      <c r="B10" s="312"/>
      <c r="C10" s="312"/>
      <c r="D10" s="315"/>
      <c r="E10" s="312"/>
      <c r="F10" s="16"/>
      <c r="G10" s="21"/>
      <c r="H10" s="22"/>
      <c r="I10" s="23"/>
      <c r="J10" s="23"/>
      <c r="K10" s="23"/>
      <c r="L10" s="24"/>
    </row>
    <row r="11" spans="1:12" ht="12.9" customHeight="1" x14ac:dyDescent="0.3">
      <c r="A11" s="312"/>
      <c r="B11" s="312"/>
      <c r="C11" s="312"/>
      <c r="D11" s="315"/>
      <c r="E11" s="312"/>
      <c r="F11" s="25"/>
      <c r="G11" s="26"/>
      <c r="H11" s="22"/>
      <c r="I11" s="23"/>
      <c r="J11" s="23"/>
      <c r="K11" s="23"/>
      <c r="L11" s="24"/>
    </row>
    <row r="12" spans="1:12" ht="12.9" customHeight="1" x14ac:dyDescent="0.3">
      <c r="A12" s="312"/>
      <c r="B12" s="312"/>
      <c r="C12" s="312"/>
      <c r="D12" s="315"/>
      <c r="E12" s="312"/>
      <c r="F12" s="27"/>
      <c r="G12" s="26"/>
      <c r="H12" s="22"/>
      <c r="I12" s="23"/>
      <c r="J12" s="23"/>
      <c r="K12" s="23"/>
      <c r="L12" s="24"/>
    </row>
    <row r="13" spans="1:12" ht="12.9" customHeight="1" thickBot="1" x14ac:dyDescent="0.35">
      <c r="A13" s="312"/>
      <c r="B13" s="312"/>
      <c r="C13" s="312"/>
      <c r="D13" s="315"/>
      <c r="E13" s="312"/>
      <c r="F13" s="28"/>
      <c r="G13" s="29"/>
      <c r="H13" s="30"/>
      <c r="I13" s="31"/>
      <c r="J13" s="31"/>
      <c r="K13" s="31"/>
      <c r="L13" s="32"/>
    </row>
    <row r="14" spans="1:12" ht="12.9" customHeight="1" thickBot="1" x14ac:dyDescent="0.35">
      <c r="A14" s="312"/>
      <c r="B14" s="312"/>
      <c r="C14" s="312"/>
      <c r="D14" s="315"/>
      <c r="E14" s="314"/>
      <c r="F14" s="252" t="s">
        <v>10</v>
      </c>
      <c r="G14" s="316" t="s">
        <v>10</v>
      </c>
      <c r="H14" s="317"/>
      <c r="I14" s="317"/>
      <c r="J14" s="317"/>
      <c r="K14" s="317"/>
      <c r="L14" s="318"/>
    </row>
    <row r="15" spans="1:12" ht="12.9" customHeight="1" x14ac:dyDescent="0.3">
      <c r="A15" s="312"/>
      <c r="B15" s="312"/>
      <c r="C15" s="312"/>
      <c r="D15" s="315"/>
      <c r="E15" s="315"/>
      <c r="F15" s="6"/>
      <c r="G15" s="7"/>
      <c r="H15" s="8"/>
      <c r="I15" s="9"/>
      <c r="J15" s="9"/>
      <c r="K15" s="9"/>
      <c r="L15" s="10"/>
    </row>
    <row r="16" spans="1:12" ht="12.9" customHeight="1" x14ac:dyDescent="0.3">
      <c r="A16" s="312"/>
      <c r="B16" s="312"/>
      <c r="C16" s="312"/>
      <c r="D16" s="315"/>
      <c r="E16" s="315"/>
      <c r="F16" s="6"/>
      <c r="G16" s="255"/>
      <c r="H16" s="256"/>
      <c r="I16" s="257"/>
      <c r="J16" s="257"/>
      <c r="K16" s="257"/>
      <c r="L16" s="258"/>
    </row>
    <row r="17" spans="1:12" ht="12.9" customHeight="1" thickBot="1" x14ac:dyDescent="0.35">
      <c r="A17" s="312"/>
      <c r="B17" s="312"/>
      <c r="C17" s="312"/>
      <c r="D17" s="315"/>
      <c r="E17" s="315"/>
      <c r="F17" s="6"/>
      <c r="G17" s="12"/>
      <c r="H17" s="13"/>
      <c r="I17" s="14"/>
      <c r="J17" s="14"/>
      <c r="K17" s="14"/>
      <c r="L17" s="15"/>
    </row>
    <row r="18" spans="1:12" ht="12.9" customHeight="1" thickBot="1" x14ac:dyDescent="0.35">
      <c r="A18" s="312"/>
      <c r="B18" s="312"/>
      <c r="C18" s="312"/>
      <c r="D18" s="315"/>
      <c r="E18" s="315"/>
      <c r="F18" s="251" t="s">
        <v>11</v>
      </c>
      <c r="G18" s="319" t="s">
        <v>11</v>
      </c>
      <c r="H18" s="320"/>
      <c r="I18" s="320"/>
      <c r="J18" s="320"/>
      <c r="K18" s="320"/>
      <c r="L18" s="321"/>
    </row>
    <row r="19" spans="1:12" ht="12.9" customHeight="1" x14ac:dyDescent="0.3">
      <c r="A19" s="312"/>
      <c r="B19" s="312"/>
      <c r="C19" s="312"/>
      <c r="D19" s="315"/>
      <c r="E19" s="315"/>
      <c r="F19" s="33"/>
      <c r="G19" s="17"/>
      <c r="H19" s="18"/>
      <c r="I19" s="19"/>
      <c r="J19" s="19"/>
      <c r="K19" s="19"/>
      <c r="L19" s="20"/>
    </row>
    <row r="20" spans="1:12" ht="12.9" customHeight="1" x14ac:dyDescent="0.3">
      <c r="A20" s="312"/>
      <c r="B20" s="312"/>
      <c r="C20" s="312"/>
      <c r="D20" s="315"/>
      <c r="E20" s="315"/>
      <c r="F20" s="16"/>
      <c r="G20" s="21"/>
      <c r="H20" s="22"/>
      <c r="I20" s="23"/>
      <c r="J20" s="23"/>
      <c r="K20" s="23"/>
      <c r="L20" s="24"/>
    </row>
    <row r="21" spans="1:12" ht="12.9" customHeight="1" x14ac:dyDescent="0.3">
      <c r="A21" s="312"/>
      <c r="B21" s="312"/>
      <c r="C21" s="312"/>
      <c r="D21" s="315"/>
      <c r="E21" s="315"/>
      <c r="F21" s="25"/>
      <c r="G21" s="26"/>
      <c r="H21" s="22"/>
      <c r="I21" s="23"/>
      <c r="J21" s="23"/>
      <c r="K21" s="23"/>
      <c r="L21" s="24"/>
    </row>
    <row r="22" spans="1:12" ht="12.9" customHeight="1" x14ac:dyDescent="0.3">
      <c r="A22" s="312"/>
      <c r="B22" s="312"/>
      <c r="C22" s="312"/>
      <c r="D22" s="315"/>
      <c r="E22" s="315"/>
      <c r="F22" s="27"/>
      <c r="G22" s="26"/>
      <c r="H22" s="22"/>
      <c r="I22" s="23"/>
      <c r="J22" s="23"/>
      <c r="K22" s="23"/>
      <c r="L22" s="24"/>
    </row>
    <row r="23" spans="1:12" ht="12.9" customHeight="1" thickBot="1" x14ac:dyDescent="0.35">
      <c r="A23" s="312"/>
      <c r="B23" s="312"/>
      <c r="C23" s="312"/>
      <c r="D23" s="315"/>
      <c r="E23" s="323"/>
      <c r="F23" s="27"/>
      <c r="G23" s="29"/>
      <c r="H23" s="30"/>
      <c r="I23" s="31"/>
      <c r="J23" s="31"/>
      <c r="K23" s="31"/>
      <c r="L23" s="32"/>
    </row>
    <row r="24" spans="1:12" ht="12.9" customHeight="1" thickBot="1" x14ac:dyDescent="0.35">
      <c r="A24" s="312"/>
      <c r="B24" s="312"/>
      <c r="C24" s="312"/>
      <c r="D24" s="315"/>
      <c r="E24" s="311"/>
      <c r="F24" s="253" t="s">
        <v>10</v>
      </c>
      <c r="G24" s="316" t="s">
        <v>10</v>
      </c>
      <c r="H24" s="317"/>
      <c r="I24" s="317"/>
      <c r="J24" s="317"/>
      <c r="K24" s="317"/>
      <c r="L24" s="318"/>
    </row>
    <row r="25" spans="1:12" ht="12.9" customHeight="1" x14ac:dyDescent="0.3">
      <c r="A25" s="312"/>
      <c r="B25" s="312"/>
      <c r="C25" s="312"/>
      <c r="D25" s="315"/>
      <c r="E25" s="312"/>
      <c r="F25" s="6"/>
      <c r="G25" s="7"/>
      <c r="H25" s="8"/>
      <c r="I25" s="9"/>
      <c r="J25" s="9"/>
      <c r="K25" s="9"/>
      <c r="L25" s="10"/>
    </row>
    <row r="26" spans="1:12" ht="12.9" customHeight="1" x14ac:dyDescent="0.3">
      <c r="A26" s="312"/>
      <c r="B26" s="312"/>
      <c r="C26" s="312"/>
      <c r="D26" s="315"/>
      <c r="E26" s="312"/>
      <c r="F26" s="6"/>
      <c r="G26" s="255"/>
      <c r="H26" s="256"/>
      <c r="I26" s="257"/>
      <c r="J26" s="257"/>
      <c r="K26" s="257"/>
      <c r="L26" s="258"/>
    </row>
    <row r="27" spans="1:12" ht="12.9" customHeight="1" thickBot="1" x14ac:dyDescent="0.35">
      <c r="A27" s="312"/>
      <c r="B27" s="312"/>
      <c r="C27" s="312"/>
      <c r="D27" s="315"/>
      <c r="E27" s="312"/>
      <c r="F27" s="6"/>
      <c r="G27" s="12"/>
      <c r="H27" s="13"/>
      <c r="I27" s="14"/>
      <c r="J27" s="14"/>
      <c r="K27" s="14"/>
      <c r="L27" s="15"/>
    </row>
    <row r="28" spans="1:12" ht="12.9" customHeight="1" thickBot="1" x14ac:dyDescent="0.35">
      <c r="A28" s="312"/>
      <c r="B28" s="312"/>
      <c r="C28" s="312"/>
      <c r="D28" s="315"/>
      <c r="E28" s="312"/>
      <c r="F28" s="251" t="s">
        <v>11</v>
      </c>
      <c r="G28" s="319" t="s">
        <v>11</v>
      </c>
      <c r="H28" s="320"/>
      <c r="I28" s="320"/>
      <c r="J28" s="320"/>
      <c r="K28" s="320"/>
      <c r="L28" s="321"/>
    </row>
    <row r="29" spans="1:12" ht="12.9" customHeight="1" x14ac:dyDescent="0.3">
      <c r="A29" s="312"/>
      <c r="B29" s="312"/>
      <c r="C29" s="312"/>
      <c r="D29" s="315"/>
      <c r="E29" s="312"/>
      <c r="F29" s="33"/>
      <c r="G29" s="17"/>
      <c r="H29" s="18"/>
      <c r="I29" s="19"/>
      <c r="J29" s="19"/>
      <c r="K29" s="19"/>
      <c r="L29" s="20"/>
    </row>
    <row r="30" spans="1:12" ht="12.9" customHeight="1" x14ac:dyDescent="0.3">
      <c r="A30" s="312"/>
      <c r="B30" s="312"/>
      <c r="C30" s="312"/>
      <c r="D30" s="315"/>
      <c r="E30" s="324"/>
      <c r="F30" s="16"/>
      <c r="G30" s="21"/>
      <c r="H30" s="22"/>
      <c r="I30" s="23"/>
      <c r="J30" s="23"/>
      <c r="K30" s="23"/>
      <c r="L30" s="24"/>
    </row>
    <row r="31" spans="1:12" ht="12.9" customHeight="1" x14ac:dyDescent="0.3">
      <c r="A31" s="312"/>
      <c r="B31" s="312"/>
      <c r="C31" s="312"/>
      <c r="D31" s="315"/>
      <c r="E31" s="312"/>
      <c r="F31" s="25"/>
      <c r="G31" s="26"/>
      <c r="H31" s="22"/>
      <c r="I31" s="23"/>
      <c r="J31" s="23"/>
      <c r="K31" s="23"/>
      <c r="L31" s="24"/>
    </row>
    <row r="32" spans="1:12" ht="12.9" customHeight="1" x14ac:dyDescent="0.3">
      <c r="A32" s="312"/>
      <c r="B32" s="312"/>
      <c r="C32" s="312"/>
      <c r="D32" s="315"/>
      <c r="E32" s="312"/>
      <c r="F32" s="27"/>
      <c r="G32" s="26"/>
      <c r="H32" s="22"/>
      <c r="I32" s="23"/>
      <c r="J32" s="23"/>
      <c r="K32" s="23"/>
      <c r="L32" s="24"/>
    </row>
    <row r="33" spans="1:12" ht="12.9" customHeight="1" thickBot="1" x14ac:dyDescent="0.35">
      <c r="A33" s="312"/>
      <c r="B33" s="312"/>
      <c r="C33" s="312"/>
      <c r="D33" s="323"/>
      <c r="E33" s="313"/>
      <c r="F33" s="27"/>
      <c r="G33" s="29"/>
      <c r="H33" s="30"/>
      <c r="I33" s="31"/>
      <c r="J33" s="31"/>
      <c r="K33" s="31"/>
      <c r="L33" s="32"/>
    </row>
    <row r="34" spans="1:12" ht="12.9" customHeight="1" thickBot="1" x14ac:dyDescent="0.35">
      <c r="A34" s="312"/>
      <c r="B34" s="312"/>
      <c r="C34" s="312"/>
      <c r="D34" s="314"/>
      <c r="E34" s="314"/>
      <c r="F34" s="253" t="s">
        <v>10</v>
      </c>
      <c r="G34" s="316" t="s">
        <v>10</v>
      </c>
      <c r="H34" s="317"/>
      <c r="I34" s="317"/>
      <c r="J34" s="317"/>
      <c r="K34" s="317"/>
      <c r="L34" s="318"/>
    </row>
    <row r="35" spans="1:12" ht="12.9" customHeight="1" x14ac:dyDescent="0.3">
      <c r="A35" s="312"/>
      <c r="B35" s="312"/>
      <c r="C35" s="312"/>
      <c r="D35" s="315"/>
      <c r="E35" s="315"/>
      <c r="F35" s="6"/>
      <c r="G35" s="7"/>
      <c r="H35" s="8"/>
      <c r="I35" s="9"/>
      <c r="J35" s="9"/>
      <c r="K35" s="9"/>
      <c r="L35" s="10"/>
    </row>
    <row r="36" spans="1:12" ht="12.9" customHeight="1" x14ac:dyDescent="0.3">
      <c r="A36" s="312"/>
      <c r="B36" s="312"/>
      <c r="C36" s="312"/>
      <c r="D36" s="315"/>
      <c r="E36" s="315"/>
      <c r="F36" s="6"/>
      <c r="G36" s="255"/>
      <c r="H36" s="256"/>
      <c r="I36" s="257"/>
      <c r="J36" s="257"/>
      <c r="K36" s="257"/>
      <c r="L36" s="258"/>
    </row>
    <row r="37" spans="1:12" ht="12.9" customHeight="1" thickBot="1" x14ac:dyDescent="0.35">
      <c r="A37" s="312"/>
      <c r="B37" s="312"/>
      <c r="C37" s="312"/>
      <c r="D37" s="315"/>
      <c r="E37" s="315"/>
      <c r="F37" s="6"/>
      <c r="G37" s="12"/>
      <c r="H37" s="13"/>
      <c r="I37" s="14"/>
      <c r="J37" s="14"/>
      <c r="K37" s="14"/>
      <c r="L37" s="15"/>
    </row>
    <row r="38" spans="1:12" ht="12.9" customHeight="1" thickBot="1" x14ac:dyDescent="0.35">
      <c r="A38" s="312"/>
      <c r="B38" s="312"/>
      <c r="C38" s="312"/>
      <c r="D38" s="315"/>
      <c r="E38" s="315"/>
      <c r="F38" s="251" t="s">
        <v>11</v>
      </c>
      <c r="G38" s="319" t="s">
        <v>11</v>
      </c>
      <c r="H38" s="320"/>
      <c r="I38" s="320"/>
      <c r="J38" s="320"/>
      <c r="K38" s="320"/>
      <c r="L38" s="321"/>
    </row>
    <row r="39" spans="1:12" ht="12.9" customHeight="1" x14ac:dyDescent="0.3">
      <c r="A39" s="312"/>
      <c r="B39" s="312"/>
      <c r="C39" s="312"/>
      <c r="D39" s="315"/>
      <c r="E39" s="315"/>
      <c r="F39" s="33"/>
      <c r="G39" s="17"/>
      <c r="H39" s="18"/>
      <c r="I39" s="19"/>
      <c r="J39" s="19"/>
      <c r="K39" s="19"/>
      <c r="L39" s="20"/>
    </row>
    <row r="40" spans="1:12" ht="12.9" customHeight="1" x14ac:dyDescent="0.3">
      <c r="A40" s="312"/>
      <c r="B40" s="312"/>
      <c r="C40" s="312"/>
      <c r="D40" s="315"/>
      <c r="E40" s="325"/>
      <c r="F40" s="16"/>
      <c r="G40" s="21"/>
      <c r="H40" s="22"/>
      <c r="I40" s="23"/>
      <c r="J40" s="23"/>
      <c r="K40" s="23"/>
      <c r="L40" s="24"/>
    </row>
    <row r="41" spans="1:12" ht="12.9" customHeight="1" x14ac:dyDescent="0.3">
      <c r="A41" s="312"/>
      <c r="B41" s="312"/>
      <c r="C41" s="312"/>
      <c r="D41" s="315"/>
      <c r="E41" s="315"/>
      <c r="F41" s="25"/>
      <c r="G41" s="26"/>
      <c r="H41" s="22"/>
      <c r="I41" s="23"/>
      <c r="J41" s="23"/>
      <c r="K41" s="23"/>
      <c r="L41" s="24"/>
    </row>
    <row r="42" spans="1:12" ht="12.9" customHeight="1" x14ac:dyDescent="0.3">
      <c r="A42" s="312"/>
      <c r="B42" s="312"/>
      <c r="C42" s="312"/>
      <c r="D42" s="315"/>
      <c r="E42" s="315"/>
      <c r="F42" s="27"/>
      <c r="G42" s="26"/>
      <c r="H42" s="22"/>
      <c r="I42" s="23"/>
      <c r="J42" s="23"/>
      <c r="K42" s="23"/>
      <c r="L42" s="24"/>
    </row>
    <row r="43" spans="1:12" ht="12.9" customHeight="1" thickBot="1" x14ac:dyDescent="0.35">
      <c r="A43" s="312"/>
      <c r="B43" s="312"/>
      <c r="C43" s="312"/>
      <c r="D43" s="315"/>
      <c r="E43" s="323"/>
      <c r="F43" s="27"/>
      <c r="G43" s="29"/>
      <c r="H43" s="30"/>
      <c r="I43" s="31"/>
      <c r="J43" s="31"/>
      <c r="K43" s="31"/>
      <c r="L43" s="32"/>
    </row>
    <row r="44" spans="1:12" ht="12.9" customHeight="1" thickBot="1" x14ac:dyDescent="0.35">
      <c r="A44" s="312"/>
      <c r="B44" s="312"/>
      <c r="C44" s="312"/>
      <c r="D44" s="315"/>
      <c r="E44" s="311"/>
      <c r="F44" s="253" t="s">
        <v>10</v>
      </c>
      <c r="G44" s="316" t="s">
        <v>10</v>
      </c>
      <c r="H44" s="317"/>
      <c r="I44" s="317"/>
      <c r="J44" s="317"/>
      <c r="K44" s="317"/>
      <c r="L44" s="318"/>
    </row>
    <row r="45" spans="1:12" ht="12.9" customHeight="1" x14ac:dyDescent="0.3">
      <c r="A45" s="312"/>
      <c r="B45" s="312"/>
      <c r="C45" s="312"/>
      <c r="D45" s="315"/>
      <c r="E45" s="312"/>
      <c r="F45" s="6"/>
      <c r="G45" s="7"/>
      <c r="H45" s="8"/>
      <c r="I45" s="9"/>
      <c r="J45" s="9"/>
      <c r="K45" s="9"/>
      <c r="L45" s="10"/>
    </row>
    <row r="46" spans="1:12" ht="12.9" customHeight="1" x14ac:dyDescent="0.3">
      <c r="A46" s="312"/>
      <c r="B46" s="312"/>
      <c r="C46" s="312"/>
      <c r="D46" s="315"/>
      <c r="E46" s="312"/>
      <c r="F46" s="6"/>
      <c r="G46" s="255"/>
      <c r="H46" s="256"/>
      <c r="I46" s="257"/>
      <c r="J46" s="257"/>
      <c r="K46" s="257"/>
      <c r="L46" s="258"/>
    </row>
    <row r="47" spans="1:12" ht="12.9" customHeight="1" thickBot="1" x14ac:dyDescent="0.35">
      <c r="A47" s="312"/>
      <c r="B47" s="312"/>
      <c r="C47" s="312"/>
      <c r="D47" s="315"/>
      <c r="E47" s="312"/>
      <c r="F47" s="6"/>
      <c r="G47" s="12"/>
      <c r="H47" s="13"/>
      <c r="I47" s="14"/>
      <c r="J47" s="14"/>
      <c r="K47" s="14"/>
      <c r="L47" s="15"/>
    </row>
    <row r="48" spans="1:12" ht="12.9" customHeight="1" thickBot="1" x14ac:dyDescent="0.35">
      <c r="A48" s="312"/>
      <c r="B48" s="312"/>
      <c r="C48" s="312"/>
      <c r="D48" s="34"/>
      <c r="E48" s="312"/>
      <c r="F48" s="251" t="s">
        <v>11</v>
      </c>
      <c r="G48" s="319" t="s">
        <v>11</v>
      </c>
      <c r="H48" s="320"/>
      <c r="I48" s="320"/>
      <c r="J48" s="320"/>
      <c r="K48" s="320"/>
      <c r="L48" s="321"/>
    </row>
    <row r="49" spans="1:12" ht="12.9" customHeight="1" x14ac:dyDescent="0.3">
      <c r="A49" s="312"/>
      <c r="B49" s="312"/>
      <c r="C49" s="312"/>
      <c r="D49" s="315"/>
      <c r="E49" s="312"/>
      <c r="F49" s="33"/>
      <c r="G49" s="17"/>
      <c r="H49" s="18"/>
      <c r="I49" s="19"/>
      <c r="J49" s="19"/>
      <c r="K49" s="19"/>
      <c r="L49" s="20"/>
    </row>
    <row r="50" spans="1:12" ht="12.9" customHeight="1" x14ac:dyDescent="0.3">
      <c r="A50" s="312"/>
      <c r="B50" s="312"/>
      <c r="C50" s="312"/>
      <c r="D50" s="315"/>
      <c r="E50" s="312"/>
      <c r="F50" s="16"/>
      <c r="G50" s="21"/>
      <c r="H50" s="22"/>
      <c r="I50" s="23"/>
      <c r="J50" s="23"/>
      <c r="K50" s="23"/>
      <c r="L50" s="24"/>
    </row>
    <row r="51" spans="1:12" ht="12.9" customHeight="1" x14ac:dyDescent="0.3">
      <c r="A51" s="312"/>
      <c r="B51" s="312"/>
      <c r="C51" s="312"/>
      <c r="D51" s="315"/>
      <c r="E51" s="324"/>
      <c r="F51" s="25"/>
      <c r="G51" s="26"/>
      <c r="H51" s="22"/>
      <c r="I51" s="23"/>
      <c r="J51" s="23"/>
      <c r="K51" s="23"/>
      <c r="L51" s="24"/>
    </row>
    <row r="52" spans="1:12" ht="12.9" customHeight="1" x14ac:dyDescent="0.3">
      <c r="A52" s="312"/>
      <c r="B52" s="312"/>
      <c r="C52" s="312"/>
      <c r="D52" s="315"/>
      <c r="E52" s="312"/>
      <c r="F52" s="27"/>
      <c r="G52" s="26"/>
      <c r="H52" s="22"/>
      <c r="I52" s="23"/>
      <c r="J52" s="23"/>
      <c r="K52" s="23"/>
      <c r="L52" s="24"/>
    </row>
    <row r="53" spans="1:12" ht="12.9" customHeight="1" thickBot="1" x14ac:dyDescent="0.35">
      <c r="A53" s="312"/>
      <c r="B53" s="312"/>
      <c r="C53" s="312"/>
      <c r="D53" s="315"/>
      <c r="E53" s="313"/>
      <c r="F53" s="27"/>
      <c r="G53" s="29"/>
      <c r="H53" s="30"/>
      <c r="I53" s="31"/>
      <c r="J53" s="31"/>
      <c r="K53" s="31"/>
      <c r="L53" s="32"/>
    </row>
    <row r="54" spans="1:12" ht="12.9" customHeight="1" thickBot="1" x14ac:dyDescent="0.35">
      <c r="A54" s="312"/>
      <c r="B54" s="312"/>
      <c r="C54" s="312"/>
      <c r="D54" s="315"/>
      <c r="E54" s="314"/>
      <c r="F54" s="253" t="s">
        <v>10</v>
      </c>
      <c r="G54" s="316" t="s">
        <v>10</v>
      </c>
      <c r="H54" s="317"/>
      <c r="I54" s="317"/>
      <c r="J54" s="317"/>
      <c r="K54" s="317"/>
      <c r="L54" s="318"/>
    </row>
    <row r="55" spans="1:12" ht="12.9" customHeight="1" x14ac:dyDescent="0.3">
      <c r="A55" s="312"/>
      <c r="B55" s="312"/>
      <c r="C55" s="312"/>
      <c r="D55" s="315"/>
      <c r="E55" s="315"/>
      <c r="F55" s="6"/>
      <c r="G55" s="7"/>
      <c r="H55" s="8"/>
      <c r="I55" s="9"/>
      <c r="J55" s="9"/>
      <c r="K55" s="9"/>
      <c r="L55" s="10"/>
    </row>
    <row r="56" spans="1:12" ht="12.9" customHeight="1" x14ac:dyDescent="0.3">
      <c r="A56" s="312"/>
      <c r="B56" s="312"/>
      <c r="C56" s="312"/>
      <c r="D56" s="315"/>
      <c r="E56" s="315"/>
      <c r="F56" s="6"/>
      <c r="G56" s="255"/>
      <c r="H56" s="256"/>
      <c r="I56" s="257"/>
      <c r="J56" s="257"/>
      <c r="K56" s="257"/>
      <c r="L56" s="258"/>
    </row>
    <row r="57" spans="1:12" ht="12.9" customHeight="1" thickBot="1" x14ac:dyDescent="0.35">
      <c r="A57" s="312"/>
      <c r="B57" s="312"/>
      <c r="C57" s="312"/>
      <c r="D57" s="315"/>
      <c r="E57" s="315"/>
      <c r="F57" s="6"/>
      <c r="G57" s="12"/>
      <c r="H57" s="13"/>
      <c r="I57" s="14"/>
      <c r="J57" s="14"/>
      <c r="K57" s="14"/>
      <c r="L57" s="15"/>
    </row>
    <row r="58" spans="1:12" ht="12.9" customHeight="1" thickBot="1" x14ac:dyDescent="0.35">
      <c r="A58" s="312"/>
      <c r="B58" s="312"/>
      <c r="C58" s="312"/>
      <c r="D58" s="315"/>
      <c r="E58" s="315"/>
      <c r="F58" s="251" t="s">
        <v>11</v>
      </c>
      <c r="G58" s="319" t="s">
        <v>11</v>
      </c>
      <c r="H58" s="320"/>
      <c r="I58" s="320"/>
      <c r="J58" s="320"/>
      <c r="K58" s="320"/>
      <c r="L58" s="321"/>
    </row>
    <row r="59" spans="1:12" ht="12.9" customHeight="1" x14ac:dyDescent="0.3">
      <c r="A59" s="312"/>
      <c r="B59" s="312"/>
      <c r="C59" s="312"/>
      <c r="D59" s="315"/>
      <c r="E59" s="315"/>
      <c r="F59" s="33"/>
      <c r="G59" s="17"/>
      <c r="H59" s="18"/>
      <c r="I59" s="19"/>
      <c r="J59" s="19"/>
      <c r="K59" s="19"/>
      <c r="L59" s="20"/>
    </row>
    <row r="60" spans="1:12" ht="12.9" customHeight="1" x14ac:dyDescent="0.3">
      <c r="A60" s="312"/>
      <c r="B60" s="312"/>
      <c r="C60" s="312"/>
      <c r="D60" s="315"/>
      <c r="E60" s="315"/>
      <c r="F60" s="16"/>
      <c r="G60" s="21"/>
      <c r="H60" s="22"/>
      <c r="I60" s="23"/>
      <c r="J60" s="23"/>
      <c r="K60" s="23"/>
      <c r="L60" s="24"/>
    </row>
    <row r="61" spans="1:12" ht="12.9" customHeight="1" x14ac:dyDescent="0.3">
      <c r="A61" s="312"/>
      <c r="B61" s="312"/>
      <c r="C61" s="312"/>
      <c r="D61" s="315"/>
      <c r="E61" s="315"/>
      <c r="F61" s="25"/>
      <c r="G61" s="26"/>
      <c r="H61" s="22"/>
      <c r="I61" s="23"/>
      <c r="J61" s="23"/>
      <c r="K61" s="23"/>
      <c r="L61" s="24"/>
    </row>
    <row r="62" spans="1:12" ht="12.9" customHeight="1" x14ac:dyDescent="0.3">
      <c r="A62" s="312"/>
      <c r="B62" s="312"/>
      <c r="C62" s="312"/>
      <c r="D62" s="315"/>
      <c r="E62" s="315"/>
      <c r="F62" s="27"/>
      <c r="G62" s="26"/>
      <c r="H62" s="22"/>
      <c r="I62" s="23"/>
      <c r="J62" s="23"/>
      <c r="K62" s="23"/>
      <c r="L62" s="24"/>
    </row>
    <row r="63" spans="1:12" ht="12.9" customHeight="1" thickBot="1" x14ac:dyDescent="0.35">
      <c r="A63" s="313"/>
      <c r="B63" s="313"/>
      <c r="C63" s="313"/>
      <c r="D63" s="323"/>
      <c r="E63" s="323"/>
      <c r="F63" s="35"/>
      <c r="G63" s="36"/>
      <c r="H63" s="37"/>
      <c r="I63" s="38"/>
      <c r="J63" s="38"/>
      <c r="K63" s="38"/>
      <c r="L63" s="39"/>
    </row>
    <row r="64" spans="1:12" ht="12.9" customHeight="1" x14ac:dyDescent="0.3">
      <c r="A64" s="40"/>
      <c r="B64" s="40"/>
      <c r="C64" s="40"/>
      <c r="D64" s="40"/>
      <c r="E64" s="40"/>
      <c r="F64" s="41"/>
      <c r="G64" s="41"/>
    </row>
  </sheetData>
  <mergeCells count="38">
    <mergeCell ref="D49:D63"/>
    <mergeCell ref="E54:E63"/>
    <mergeCell ref="G54:L54"/>
    <mergeCell ref="G58:L58"/>
    <mergeCell ref="B34:B63"/>
    <mergeCell ref="C34:C47"/>
    <mergeCell ref="D34:D47"/>
    <mergeCell ref="E34:E43"/>
    <mergeCell ref="G34:L34"/>
    <mergeCell ref="G38:L38"/>
    <mergeCell ref="E44:E53"/>
    <mergeCell ref="G44:L44"/>
    <mergeCell ref="C48:C63"/>
    <mergeCell ref="G48:L48"/>
    <mergeCell ref="E14:E23"/>
    <mergeCell ref="G14:L14"/>
    <mergeCell ref="C18:C33"/>
    <mergeCell ref="D18:D33"/>
    <mergeCell ref="G18:L18"/>
    <mergeCell ref="E24:E33"/>
    <mergeCell ref="G24:L24"/>
    <mergeCell ref="G28:L28"/>
    <mergeCell ref="G1:L1"/>
    <mergeCell ref="G2:G3"/>
    <mergeCell ref="H2:L2"/>
    <mergeCell ref="A4:A63"/>
    <mergeCell ref="B4:B33"/>
    <mergeCell ref="C4:C17"/>
    <mergeCell ref="D4:D17"/>
    <mergeCell ref="E4:E13"/>
    <mergeCell ref="G4:L4"/>
    <mergeCell ref="G8:L8"/>
    <mergeCell ref="A1:A3"/>
    <mergeCell ref="B1:B3"/>
    <mergeCell ref="C1:C3"/>
    <mergeCell ref="D1:D3"/>
    <mergeCell ref="E1:E3"/>
    <mergeCell ref="F1:F3"/>
  </mergeCells>
  <printOptions horizontalCentered="1"/>
  <pageMargins left="0.25" right="0.25" top="0.75" bottom="0.75" header="0.3" footer="0.3"/>
  <pageSetup paperSize="3" scale="87" orientation="landscape" horizontalDpi="4294967293" r:id="rId1"/>
  <headerFooter>
    <oddHeader>&amp;C&amp;"-,Bold"&amp;14Levels of Service to Asset Hierarchy</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548D-BE08-486D-9EB5-0C2660D5BE55}">
  <sheetPr>
    <pageSetUpPr fitToPage="1"/>
  </sheetPr>
  <dimension ref="A1:H13"/>
  <sheetViews>
    <sheetView zoomScale="71" zoomScaleNormal="71" workbookViewId="0">
      <selection activeCell="L6" sqref="L6"/>
    </sheetView>
  </sheetViews>
  <sheetFormatPr defaultRowHeight="14.4" x14ac:dyDescent="0.3"/>
  <cols>
    <col min="1" max="1" width="8.77734375" customWidth="1"/>
    <col min="2" max="2" width="22" customWidth="1"/>
    <col min="3" max="3" width="14.5546875" style="228" customWidth="1"/>
    <col min="4" max="8" width="25.77734375" customWidth="1"/>
  </cols>
  <sheetData>
    <row r="1" spans="1:8" ht="15" customHeight="1" thickBot="1" x14ac:dyDescent="0.35">
      <c r="A1" s="414" t="s">
        <v>274</v>
      </c>
      <c r="B1" s="414" t="s">
        <v>273</v>
      </c>
      <c r="C1" s="414" t="s">
        <v>272</v>
      </c>
      <c r="D1" s="428" t="s">
        <v>271</v>
      </c>
      <c r="E1" s="429"/>
      <c r="F1" s="429"/>
      <c r="G1" s="429"/>
      <c r="H1" s="430"/>
    </row>
    <row r="2" spans="1:8" ht="15" customHeight="1" x14ac:dyDescent="0.3">
      <c r="A2" s="415"/>
      <c r="B2" s="415"/>
      <c r="C2" s="415"/>
      <c r="D2" s="431" t="s">
        <v>270</v>
      </c>
      <c r="E2" s="433" t="s">
        <v>269</v>
      </c>
      <c r="F2" s="435" t="s">
        <v>268</v>
      </c>
      <c r="G2" s="437" t="s">
        <v>267</v>
      </c>
      <c r="H2" s="439" t="s">
        <v>266</v>
      </c>
    </row>
    <row r="3" spans="1:8" ht="30" customHeight="1" thickBot="1" x14ac:dyDescent="0.35">
      <c r="A3" s="416"/>
      <c r="B3" s="416"/>
      <c r="C3" s="416"/>
      <c r="D3" s="432"/>
      <c r="E3" s="434"/>
      <c r="F3" s="436"/>
      <c r="G3" s="438"/>
      <c r="H3" s="440"/>
    </row>
    <row r="4" spans="1:8" ht="45" customHeight="1" x14ac:dyDescent="0.3">
      <c r="A4" s="421" t="s">
        <v>10</v>
      </c>
      <c r="B4" s="248" t="s">
        <v>239</v>
      </c>
      <c r="C4" s="247" t="s">
        <v>265</v>
      </c>
      <c r="D4" s="246" t="s">
        <v>264</v>
      </c>
      <c r="E4" s="246" t="s">
        <v>263</v>
      </c>
      <c r="F4" s="246" t="s">
        <v>262</v>
      </c>
      <c r="G4" s="246" t="s">
        <v>261</v>
      </c>
      <c r="H4" s="245" t="s">
        <v>260</v>
      </c>
    </row>
    <row r="5" spans="1:8" ht="15" customHeight="1" x14ac:dyDescent="0.3">
      <c r="A5" s="422"/>
      <c r="B5" s="426" t="s">
        <v>259</v>
      </c>
      <c r="C5" s="239" t="s">
        <v>238</v>
      </c>
      <c r="D5" s="244" t="s">
        <v>258</v>
      </c>
      <c r="E5" s="244" t="s">
        <v>257</v>
      </c>
      <c r="F5" s="244" t="s">
        <v>31</v>
      </c>
      <c r="G5" s="244" t="s">
        <v>38</v>
      </c>
      <c r="H5" s="243" t="s">
        <v>161</v>
      </c>
    </row>
    <row r="6" spans="1:8" ht="170.4" customHeight="1" x14ac:dyDescent="0.3">
      <c r="A6" s="422"/>
      <c r="B6" s="427"/>
      <c r="C6" s="242" t="s">
        <v>236</v>
      </c>
      <c r="D6" s="241" t="s">
        <v>256</v>
      </c>
      <c r="E6" s="241" t="s">
        <v>255</v>
      </c>
      <c r="F6" s="241" t="s">
        <v>254</v>
      </c>
      <c r="G6" s="241" t="s">
        <v>253</v>
      </c>
      <c r="H6" s="240" t="s">
        <v>252</v>
      </c>
    </row>
    <row r="7" spans="1:8" x14ac:dyDescent="0.3">
      <c r="A7" s="422"/>
      <c r="B7" s="424" t="s">
        <v>251</v>
      </c>
      <c r="C7" s="239" t="s">
        <v>250</v>
      </c>
      <c r="D7" s="238" t="s">
        <v>249</v>
      </c>
      <c r="E7" s="238" t="s">
        <v>248</v>
      </c>
      <c r="F7" s="238" t="s">
        <v>247</v>
      </c>
      <c r="G7" s="238" t="s">
        <v>246</v>
      </c>
      <c r="H7" s="237" t="s">
        <v>245</v>
      </c>
    </row>
    <row r="8" spans="1:8" ht="88.2" customHeight="1" thickBot="1" x14ac:dyDescent="0.35">
      <c r="A8" s="423"/>
      <c r="B8" s="425"/>
      <c r="C8" s="236" t="s">
        <v>236</v>
      </c>
      <c r="D8" s="235" t="s">
        <v>244</v>
      </c>
      <c r="E8" s="234" t="s">
        <v>243</v>
      </c>
      <c r="F8" s="234" t="s">
        <v>242</v>
      </c>
      <c r="G8" s="234" t="s">
        <v>241</v>
      </c>
      <c r="H8" s="233" t="s">
        <v>240</v>
      </c>
    </row>
    <row r="9" spans="1:8" ht="15" customHeight="1" x14ac:dyDescent="0.3">
      <c r="A9" s="417" t="s">
        <v>11</v>
      </c>
      <c r="B9" s="419" t="s">
        <v>239</v>
      </c>
      <c r="C9" s="232" t="s">
        <v>238</v>
      </c>
      <c r="D9" s="459" t="s">
        <v>162</v>
      </c>
      <c r="E9" s="460" t="s">
        <v>27</v>
      </c>
      <c r="F9" s="461" t="s">
        <v>237</v>
      </c>
      <c r="G9" s="461" t="s">
        <v>38</v>
      </c>
      <c r="H9" s="462" t="s">
        <v>161</v>
      </c>
    </row>
    <row r="10" spans="1:8" ht="95.4" customHeight="1" thickBot="1" x14ac:dyDescent="0.35">
      <c r="A10" s="418"/>
      <c r="B10" s="420"/>
      <c r="C10" s="231" t="s">
        <v>330</v>
      </c>
      <c r="D10" s="230" t="s">
        <v>210</v>
      </c>
      <c r="E10" s="250" t="s">
        <v>211</v>
      </c>
      <c r="F10" s="230" t="s">
        <v>212</v>
      </c>
      <c r="G10" s="249" t="s">
        <v>200</v>
      </c>
      <c r="H10" s="229" t="s">
        <v>201</v>
      </c>
    </row>
    <row r="12" spans="1:8" ht="30" customHeight="1" x14ac:dyDescent="0.3">
      <c r="A12" s="99" t="s">
        <v>235</v>
      </c>
      <c r="B12" s="340" t="s">
        <v>234</v>
      </c>
      <c r="C12" s="340"/>
      <c r="D12" s="340"/>
      <c r="E12" s="340"/>
      <c r="F12" s="340"/>
      <c r="G12" s="340"/>
      <c r="H12" s="340"/>
    </row>
    <row r="13" spans="1:8" ht="45" customHeight="1" x14ac:dyDescent="0.3">
      <c r="A13" s="100" t="s">
        <v>58</v>
      </c>
      <c r="B13" s="340" t="s">
        <v>233</v>
      </c>
      <c r="C13" s="340"/>
      <c r="D13" s="340"/>
      <c r="E13" s="340"/>
      <c r="F13" s="340"/>
      <c r="G13" s="340"/>
      <c r="H13" s="340"/>
    </row>
  </sheetData>
  <mergeCells count="16">
    <mergeCell ref="B12:H12"/>
    <mergeCell ref="B13:H13"/>
    <mergeCell ref="C1:C3"/>
    <mergeCell ref="B1:B3"/>
    <mergeCell ref="A1:A3"/>
    <mergeCell ref="A9:A10"/>
    <mergeCell ref="B9:B10"/>
    <mergeCell ref="A4:A8"/>
    <mergeCell ref="B7:B8"/>
    <mergeCell ref="B5:B6"/>
    <mergeCell ref="D1:H1"/>
    <mergeCell ref="D2:D3"/>
    <mergeCell ref="E2:E3"/>
    <mergeCell ref="F2:F3"/>
    <mergeCell ref="G2:G3"/>
    <mergeCell ref="H2:H3"/>
  </mergeCells>
  <printOptions horizontalCentered="1"/>
  <pageMargins left="0.23622047244094491" right="0.23622047244094491" top="0.74803149606299213" bottom="0.74803149606299213" header="0.31496062992125984" footer="0.31496062992125984"/>
  <pageSetup paperSize="5" scale="86" orientation="landscape" horizontalDpi="4294967293" verticalDpi="0" r:id="rId1"/>
  <headerFooter>
    <oddHeader>&amp;C&amp;"-,Bold"&amp;12Wastewater and Stormwater Asset Levels of Service Summary</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3482D-9752-4FE9-A918-2C6B058EF4BE}">
  <sheetPr>
    <pageSetUpPr fitToPage="1"/>
  </sheetPr>
  <dimension ref="A1:R11"/>
  <sheetViews>
    <sheetView zoomScale="80" zoomScaleNormal="80" workbookViewId="0">
      <selection activeCell="I21" sqref="I21"/>
    </sheetView>
  </sheetViews>
  <sheetFormatPr defaultRowHeight="14.4" x14ac:dyDescent="0.3"/>
  <cols>
    <col min="1" max="1" width="20.77734375" customWidth="1"/>
    <col min="2" max="4" width="20.77734375" style="275" customWidth="1"/>
    <col min="5" max="5" width="20.77734375" customWidth="1"/>
    <col min="6" max="8" width="20.77734375" style="275" customWidth="1"/>
    <col min="9" max="18" width="8.88671875" customWidth="1"/>
  </cols>
  <sheetData>
    <row r="1" spans="1:18" ht="15" thickBot="1" x14ac:dyDescent="0.35">
      <c r="B1" s="274"/>
      <c r="C1" s="274"/>
      <c r="E1" s="276"/>
      <c r="F1" s="274"/>
      <c r="G1" s="274"/>
      <c r="H1" s="274"/>
      <c r="I1" s="276"/>
      <c r="J1" s="277"/>
      <c r="K1" s="277"/>
      <c r="L1" s="277"/>
      <c r="M1" s="277"/>
      <c r="N1" s="277"/>
      <c r="O1" s="277"/>
      <c r="Q1" s="277"/>
      <c r="R1" s="277"/>
    </row>
    <row r="2" spans="1:18" ht="30" customHeight="1" thickBot="1" x14ac:dyDescent="0.35">
      <c r="A2" s="447" t="s">
        <v>304</v>
      </c>
      <c r="B2" s="448"/>
      <c r="C2" s="448"/>
      <c r="D2" s="448"/>
      <c r="E2" s="448"/>
      <c r="F2" s="448"/>
      <c r="G2" s="448"/>
      <c r="H2" s="449"/>
      <c r="I2" s="276"/>
      <c r="J2" s="277"/>
      <c r="K2" s="277"/>
      <c r="L2" s="277"/>
      <c r="M2" s="277"/>
      <c r="N2" s="277"/>
      <c r="O2" s="277"/>
      <c r="Q2" s="277"/>
      <c r="R2" s="277"/>
    </row>
    <row r="3" spans="1:18" ht="15" customHeight="1" thickBot="1" x14ac:dyDescent="0.35">
      <c r="A3" s="450" t="s">
        <v>305</v>
      </c>
      <c r="B3" s="451"/>
      <c r="C3" s="451"/>
      <c r="D3" s="451"/>
      <c r="E3" s="452" t="s">
        <v>306</v>
      </c>
      <c r="F3" s="452"/>
      <c r="G3" s="452"/>
      <c r="H3" s="453"/>
      <c r="I3" s="277"/>
      <c r="J3" s="277"/>
      <c r="K3" s="277"/>
      <c r="L3" s="277"/>
      <c r="M3" s="277"/>
      <c r="N3" s="277"/>
      <c r="O3" s="277"/>
      <c r="Q3" s="277"/>
      <c r="R3" s="277"/>
    </row>
    <row r="4" spans="1:18" ht="28.8" customHeight="1" thickBot="1" x14ac:dyDescent="0.35">
      <c r="A4" s="278" t="s">
        <v>307</v>
      </c>
      <c r="B4" s="454" t="s">
        <v>308</v>
      </c>
      <c r="C4" s="455"/>
      <c r="D4" s="456"/>
      <c r="E4" s="457" t="s">
        <v>307</v>
      </c>
      <c r="F4" s="458"/>
      <c r="G4" s="457" t="s">
        <v>308</v>
      </c>
      <c r="H4" s="458"/>
      <c r="I4" s="277"/>
      <c r="J4" s="277"/>
      <c r="K4" s="277"/>
      <c r="L4" s="277"/>
      <c r="M4" s="277"/>
      <c r="N4" s="277"/>
      <c r="O4" s="277"/>
      <c r="Q4" s="277"/>
      <c r="R4" s="277"/>
    </row>
    <row r="5" spans="1:18" ht="28.8" customHeight="1" thickBot="1" x14ac:dyDescent="0.35">
      <c r="A5" s="441" t="s">
        <v>309</v>
      </c>
      <c r="B5" s="279" t="s">
        <v>310</v>
      </c>
      <c r="C5" s="279" t="s">
        <v>311</v>
      </c>
      <c r="D5" s="280" t="s">
        <v>312</v>
      </c>
      <c r="E5" s="444" t="s">
        <v>313</v>
      </c>
      <c r="F5" s="281" t="s">
        <v>314</v>
      </c>
      <c r="G5" s="281" t="s">
        <v>310</v>
      </c>
      <c r="H5" s="282" t="s">
        <v>312</v>
      </c>
      <c r="I5" s="277"/>
      <c r="J5" s="277"/>
      <c r="K5" s="277"/>
      <c r="L5" s="276"/>
      <c r="M5" s="277"/>
      <c r="N5" s="277"/>
      <c r="O5" s="277"/>
      <c r="Q5" s="277"/>
      <c r="R5" s="277"/>
    </row>
    <row r="6" spans="1:18" ht="19.95" customHeight="1" x14ac:dyDescent="0.3">
      <c r="A6" s="442"/>
      <c r="B6" s="283" t="s">
        <v>315</v>
      </c>
      <c r="C6" s="284" t="s">
        <v>316</v>
      </c>
      <c r="D6" s="285" t="s">
        <v>317</v>
      </c>
      <c r="E6" s="445"/>
      <c r="F6" s="286" t="s">
        <v>162</v>
      </c>
      <c r="G6" s="286" t="s">
        <v>315</v>
      </c>
      <c r="H6" s="287" t="s">
        <v>317</v>
      </c>
      <c r="I6" s="277"/>
      <c r="J6" s="277"/>
      <c r="K6" s="277"/>
      <c r="L6" s="276"/>
      <c r="M6" s="277"/>
      <c r="N6" s="277"/>
      <c r="O6" s="277"/>
      <c r="Q6" s="277"/>
      <c r="R6" s="277"/>
    </row>
    <row r="7" spans="1:18" ht="19.95" customHeight="1" x14ac:dyDescent="0.3">
      <c r="A7" s="442"/>
      <c r="B7" s="288" t="s">
        <v>318</v>
      </c>
      <c r="C7" s="289" t="s">
        <v>319</v>
      </c>
      <c r="D7" s="290" t="s">
        <v>320</v>
      </c>
      <c r="E7" s="445"/>
      <c r="F7" s="286" t="s">
        <v>27</v>
      </c>
      <c r="G7" s="286" t="s">
        <v>318</v>
      </c>
      <c r="H7" s="287" t="s">
        <v>320</v>
      </c>
      <c r="I7" s="277"/>
      <c r="J7" s="277"/>
      <c r="K7" s="277"/>
      <c r="L7" s="276"/>
      <c r="M7" s="277"/>
      <c r="N7" s="277"/>
      <c r="O7" s="277"/>
      <c r="Q7" s="277"/>
      <c r="R7" s="277"/>
    </row>
    <row r="8" spans="1:18" ht="19.95" customHeight="1" x14ac:dyDescent="0.3">
      <c r="A8" s="442"/>
      <c r="B8" s="288" t="s">
        <v>321</v>
      </c>
      <c r="C8" s="289" t="s">
        <v>322</v>
      </c>
      <c r="D8" s="290" t="s">
        <v>323</v>
      </c>
      <c r="E8" s="445"/>
      <c r="F8" s="286" t="s">
        <v>31</v>
      </c>
      <c r="G8" s="286" t="s">
        <v>321</v>
      </c>
      <c r="H8" s="287" t="s">
        <v>323</v>
      </c>
      <c r="I8" s="291"/>
      <c r="K8" s="291"/>
      <c r="L8" s="291"/>
      <c r="N8" s="291"/>
      <c r="O8" s="291"/>
      <c r="Q8" s="291"/>
      <c r="R8" s="291"/>
    </row>
    <row r="9" spans="1:18" ht="19.95" customHeight="1" x14ac:dyDescent="0.3">
      <c r="A9" s="442"/>
      <c r="B9" s="288" t="s">
        <v>324</v>
      </c>
      <c r="C9" s="289" t="s">
        <v>325</v>
      </c>
      <c r="D9" s="290" t="s">
        <v>326</v>
      </c>
      <c r="E9" s="445"/>
      <c r="F9" s="286" t="s">
        <v>38</v>
      </c>
      <c r="G9" s="286" t="s">
        <v>324</v>
      </c>
      <c r="H9" s="287" t="s">
        <v>326</v>
      </c>
      <c r="I9" s="291"/>
      <c r="K9" s="291"/>
      <c r="L9" s="291"/>
      <c r="N9" s="291"/>
      <c r="O9" s="291"/>
      <c r="Q9" s="291"/>
      <c r="R9" s="291"/>
    </row>
    <row r="10" spans="1:18" ht="19.95" customHeight="1" thickBot="1" x14ac:dyDescent="0.35">
      <c r="A10" s="443"/>
      <c r="B10" s="292" t="s">
        <v>327</v>
      </c>
      <c r="C10" s="293" t="s">
        <v>328</v>
      </c>
      <c r="D10" s="294" t="s">
        <v>329</v>
      </c>
      <c r="E10" s="446"/>
      <c r="F10" s="295" t="s">
        <v>161</v>
      </c>
      <c r="G10" s="295" t="s">
        <v>327</v>
      </c>
      <c r="H10" s="296" t="s">
        <v>329</v>
      </c>
      <c r="I10" s="297"/>
      <c r="J10" s="298"/>
      <c r="K10" s="297"/>
      <c r="L10" s="297"/>
      <c r="M10" s="298"/>
      <c r="N10" s="297"/>
      <c r="O10" s="297"/>
      <c r="Q10" s="297"/>
      <c r="R10" s="297"/>
    </row>
    <row r="11" spans="1:18" x14ac:dyDescent="0.3">
      <c r="E11" s="299"/>
      <c r="F11" s="300"/>
      <c r="G11" s="300"/>
      <c r="H11" s="301"/>
      <c r="I11" s="302"/>
      <c r="J11" s="302"/>
      <c r="K11" s="299"/>
      <c r="L11" s="302"/>
      <c r="M11" s="302"/>
      <c r="N11" s="299"/>
      <c r="O11" s="302"/>
      <c r="P11" s="302"/>
      <c r="Q11" s="299"/>
      <c r="R11" s="302"/>
    </row>
  </sheetData>
  <mergeCells count="8">
    <mergeCell ref="A5:A10"/>
    <mergeCell ref="E5:E10"/>
    <mergeCell ref="A2:H2"/>
    <mergeCell ref="A3:D3"/>
    <mergeCell ref="E3:H3"/>
    <mergeCell ref="B4:D4"/>
    <mergeCell ref="E4:F4"/>
    <mergeCell ref="G4:H4"/>
  </mergeCells>
  <pageMargins left="0.7" right="0.7" top="0.75" bottom="0.75" header="0.3" footer="0.3"/>
  <pageSetup paperSize="5" scale="8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9647A-A6AC-4DB7-826E-1C4CB1D26F34}">
  <sheetPr>
    <pageSetUpPr fitToPage="1"/>
  </sheetPr>
  <dimension ref="A1:H7"/>
  <sheetViews>
    <sheetView zoomScaleNormal="100" workbookViewId="0">
      <pane ySplit="2" topLeftCell="A3" activePane="bottomLeft" state="frozen"/>
      <selection activeCell="R14" sqref="R14"/>
      <selection pane="bottomLeft" activeCell="L5" sqref="L5"/>
    </sheetView>
  </sheetViews>
  <sheetFormatPr defaultRowHeight="14.4" x14ac:dyDescent="0.3"/>
  <cols>
    <col min="1" max="1" width="16.44140625" style="481" customWidth="1"/>
    <col min="2" max="2" width="42.21875" style="481" customWidth="1"/>
    <col min="3" max="8" width="6.77734375" style="52" customWidth="1"/>
  </cols>
  <sheetData>
    <row r="1" spans="1:8" ht="15" customHeight="1" x14ac:dyDescent="0.3">
      <c r="A1" s="333" t="s">
        <v>339</v>
      </c>
      <c r="B1" s="333" t="s">
        <v>340</v>
      </c>
      <c r="C1" s="463" t="s">
        <v>341</v>
      </c>
      <c r="D1" s="464"/>
      <c r="E1" s="464"/>
      <c r="F1" s="464"/>
      <c r="G1" s="464"/>
      <c r="H1" s="465"/>
    </row>
    <row r="2" spans="1:8" ht="61.2" customHeight="1" thickBot="1" x14ac:dyDescent="0.35">
      <c r="A2" s="334"/>
      <c r="B2" s="334"/>
      <c r="C2" s="466" t="s">
        <v>342</v>
      </c>
      <c r="D2" s="467" t="s">
        <v>343</v>
      </c>
      <c r="E2" s="467" t="s">
        <v>344</v>
      </c>
      <c r="F2" s="467" t="s">
        <v>345</v>
      </c>
      <c r="G2" s="467" t="s">
        <v>346</v>
      </c>
      <c r="H2" s="468" t="s">
        <v>347</v>
      </c>
    </row>
    <row r="3" spans="1:8" ht="60.6" customHeight="1" x14ac:dyDescent="0.3">
      <c r="A3" s="469" t="s">
        <v>10</v>
      </c>
      <c r="B3" s="470" t="s">
        <v>348</v>
      </c>
      <c r="C3" s="471" t="s">
        <v>349</v>
      </c>
      <c r="D3" s="471" t="s">
        <v>349</v>
      </c>
      <c r="E3" s="471" t="s">
        <v>349</v>
      </c>
      <c r="F3" s="471" t="s">
        <v>349</v>
      </c>
      <c r="G3" s="471" t="s">
        <v>349</v>
      </c>
      <c r="H3" s="472"/>
    </row>
    <row r="4" spans="1:8" ht="162.6" customHeight="1" x14ac:dyDescent="0.3">
      <c r="A4" s="473" t="s">
        <v>46</v>
      </c>
      <c r="B4" s="474" t="s">
        <v>208</v>
      </c>
      <c r="C4" s="475" t="s">
        <v>349</v>
      </c>
      <c r="D4" s="475" t="s">
        <v>349</v>
      </c>
      <c r="E4" s="475" t="s">
        <v>349</v>
      </c>
      <c r="F4" s="475"/>
      <c r="G4" s="475" t="s">
        <v>349</v>
      </c>
      <c r="H4" s="476" t="s">
        <v>349</v>
      </c>
    </row>
    <row r="5" spans="1:8" ht="116.4" customHeight="1" x14ac:dyDescent="0.3">
      <c r="A5" s="473" t="s">
        <v>47</v>
      </c>
      <c r="B5" s="474" t="s">
        <v>118</v>
      </c>
      <c r="C5" s="475" t="s">
        <v>349</v>
      </c>
      <c r="D5" s="475" t="s">
        <v>349</v>
      </c>
      <c r="E5" s="475" t="s">
        <v>349</v>
      </c>
      <c r="F5" s="475" t="s">
        <v>349</v>
      </c>
      <c r="G5" s="475" t="s">
        <v>349</v>
      </c>
      <c r="H5" s="476" t="s">
        <v>349</v>
      </c>
    </row>
    <row r="6" spans="1:8" ht="99" customHeight="1" x14ac:dyDescent="0.3">
      <c r="A6" s="473" t="s">
        <v>52</v>
      </c>
      <c r="B6" s="474" t="s">
        <v>350</v>
      </c>
      <c r="C6" s="475" t="s">
        <v>349</v>
      </c>
      <c r="D6" s="475" t="s">
        <v>349</v>
      </c>
      <c r="E6" s="475"/>
      <c r="F6" s="475"/>
      <c r="G6" s="475"/>
      <c r="H6" s="476"/>
    </row>
    <row r="7" spans="1:8" ht="82.2" customHeight="1" thickBot="1" x14ac:dyDescent="0.35">
      <c r="A7" s="477" t="s">
        <v>351</v>
      </c>
      <c r="B7" s="478" t="s">
        <v>352</v>
      </c>
      <c r="C7" s="479" t="s">
        <v>349</v>
      </c>
      <c r="D7" s="479" t="s">
        <v>349</v>
      </c>
      <c r="E7" s="479"/>
      <c r="F7" s="479"/>
      <c r="G7" s="479"/>
      <c r="H7" s="480" t="s">
        <v>349</v>
      </c>
    </row>
  </sheetData>
  <mergeCells count="3">
    <mergeCell ref="A1:A2"/>
    <mergeCell ref="B1:B2"/>
    <mergeCell ref="C1:H1"/>
  </mergeCells>
  <printOptions horizontalCentered="1"/>
  <pageMargins left="0.23622047244094491" right="0.23622047244094491" top="0.74803149606299213" bottom="0.74803149606299213" header="0.31496062992125984" footer="0.31496062992125984"/>
  <pageSetup paperSize="5" scale="74" fitToWidth="0" orientation="landscape" horizontalDpi="4294967293" verticalDpi="0" r:id="rId1"/>
  <headerFooter>
    <oddHeader>&amp;C&amp;"-,Bold"&amp;14Asset (Technical) Level of Service Framework</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7D7B-D3B6-4572-BDB4-CC0B184A73BE}">
  <sheetPr>
    <tabColor theme="6"/>
    <pageSetUpPr fitToPage="1"/>
  </sheetPr>
  <dimension ref="A1:L64"/>
  <sheetViews>
    <sheetView topLeftCell="A13" zoomScale="84" zoomScaleNormal="84" workbookViewId="0">
      <selection activeCell="L57" sqref="L57"/>
    </sheetView>
  </sheetViews>
  <sheetFormatPr defaultColWidth="9.109375" defaultRowHeight="14.4" x14ac:dyDescent="0.3"/>
  <cols>
    <col min="1" max="1" width="15.6640625" style="43" customWidth="1"/>
    <col min="2" max="3" width="30.6640625" style="43" customWidth="1"/>
    <col min="4" max="4" width="15.6640625" style="43" customWidth="1"/>
    <col min="5" max="5" width="20.6640625" style="43" customWidth="1"/>
    <col min="6" max="6" width="60.6640625" style="44" customWidth="1"/>
    <col min="7" max="7" width="20.6640625" style="44" customWidth="1"/>
    <col min="8" max="12" width="3.6640625" style="42" customWidth="1"/>
    <col min="17" max="21" width="60.6640625" customWidth="1"/>
  </cols>
  <sheetData>
    <row r="1" spans="1:12" ht="25.2" customHeight="1" thickBot="1" x14ac:dyDescent="0.35">
      <c r="A1" s="306" t="s">
        <v>0</v>
      </c>
      <c r="B1" s="306" t="s">
        <v>1</v>
      </c>
      <c r="C1" s="306" t="s">
        <v>2</v>
      </c>
      <c r="D1" s="306" t="s">
        <v>3</v>
      </c>
      <c r="E1" s="306" t="s">
        <v>4</v>
      </c>
      <c r="F1" s="306" t="s">
        <v>5</v>
      </c>
      <c r="G1" s="303" t="s">
        <v>6</v>
      </c>
      <c r="H1" s="304"/>
      <c r="I1" s="304"/>
      <c r="J1" s="304"/>
      <c r="K1" s="304"/>
      <c r="L1" s="305"/>
    </row>
    <row r="2" spans="1:12" ht="30" customHeight="1" thickBot="1" x14ac:dyDescent="0.35">
      <c r="A2" s="307"/>
      <c r="B2" s="307"/>
      <c r="C2" s="307"/>
      <c r="D2" s="307"/>
      <c r="E2" s="307"/>
      <c r="F2" s="307"/>
      <c r="G2" s="306" t="s">
        <v>7</v>
      </c>
      <c r="H2" s="308" t="s">
        <v>8</v>
      </c>
      <c r="I2" s="309"/>
      <c r="J2" s="309"/>
      <c r="K2" s="309"/>
      <c r="L2" s="310"/>
    </row>
    <row r="3" spans="1:12" ht="25.2" customHeight="1" thickBot="1" x14ac:dyDescent="0.35">
      <c r="A3" s="322"/>
      <c r="B3" s="322"/>
      <c r="C3" s="322"/>
      <c r="D3" s="322"/>
      <c r="E3" s="322"/>
      <c r="F3" s="322"/>
      <c r="G3" s="307"/>
      <c r="H3" s="1" t="s">
        <v>9</v>
      </c>
      <c r="I3" s="2" t="s">
        <v>9</v>
      </c>
      <c r="J3" s="3" t="s">
        <v>9</v>
      </c>
      <c r="K3" s="4" t="s">
        <v>9</v>
      </c>
      <c r="L3" s="5" t="s">
        <v>9</v>
      </c>
    </row>
    <row r="4" spans="1:12" ht="13.2" customHeight="1" thickBot="1" x14ac:dyDescent="0.35">
      <c r="A4" s="311" t="s">
        <v>17</v>
      </c>
      <c r="B4" s="311" t="s">
        <v>18</v>
      </c>
      <c r="C4" s="311" t="s">
        <v>19</v>
      </c>
      <c r="D4" s="314" t="s">
        <v>22</v>
      </c>
      <c r="E4" s="311" t="s">
        <v>23</v>
      </c>
      <c r="F4" s="252" t="s">
        <v>10</v>
      </c>
      <c r="G4" s="316" t="s">
        <v>10</v>
      </c>
      <c r="H4" s="317"/>
      <c r="I4" s="317"/>
      <c r="J4" s="317"/>
      <c r="K4" s="317"/>
      <c r="L4" s="318"/>
    </row>
    <row r="5" spans="1:12" ht="13.2" customHeight="1" x14ac:dyDescent="0.3">
      <c r="A5" s="312"/>
      <c r="B5" s="312"/>
      <c r="C5" s="312"/>
      <c r="D5" s="315"/>
      <c r="E5" s="312"/>
      <c r="F5" s="6" t="s">
        <v>24</v>
      </c>
      <c r="G5" s="7" t="s">
        <v>25</v>
      </c>
      <c r="H5" s="8">
        <v>70</v>
      </c>
      <c r="I5" s="9"/>
      <c r="J5" s="9">
        <v>30</v>
      </c>
      <c r="K5" s="9"/>
      <c r="L5" s="10"/>
    </row>
    <row r="6" spans="1:12" ht="13.2" customHeight="1" x14ac:dyDescent="0.3">
      <c r="A6" s="312"/>
      <c r="B6" s="312"/>
      <c r="C6" s="312"/>
      <c r="D6" s="315"/>
      <c r="E6" s="312"/>
      <c r="F6" s="254"/>
      <c r="G6" s="255"/>
      <c r="H6" s="256"/>
      <c r="I6" s="257"/>
      <c r="J6" s="257"/>
      <c r="K6" s="257"/>
      <c r="L6" s="258"/>
    </row>
    <row r="7" spans="1:12" ht="13.2" customHeight="1" thickBot="1" x14ac:dyDescent="0.35">
      <c r="A7" s="312"/>
      <c r="B7" s="312"/>
      <c r="C7" s="312"/>
      <c r="D7" s="315"/>
      <c r="E7" s="312"/>
      <c r="F7" s="11"/>
      <c r="G7" s="12"/>
      <c r="H7" s="13"/>
      <c r="I7" s="14"/>
      <c r="J7" s="14"/>
      <c r="K7" s="14"/>
      <c r="L7" s="15"/>
    </row>
    <row r="8" spans="1:12" ht="13.2" customHeight="1" thickBot="1" x14ac:dyDescent="0.35">
      <c r="A8" s="312"/>
      <c r="B8" s="312"/>
      <c r="C8" s="312"/>
      <c r="D8" s="315"/>
      <c r="E8" s="312"/>
      <c r="F8" s="251" t="s">
        <v>11</v>
      </c>
      <c r="G8" s="319" t="s">
        <v>11</v>
      </c>
      <c r="H8" s="320"/>
      <c r="I8" s="320"/>
      <c r="J8" s="320"/>
      <c r="K8" s="320"/>
      <c r="L8" s="321"/>
    </row>
    <row r="9" spans="1:12" ht="13.2" customHeight="1" x14ac:dyDescent="0.3">
      <c r="A9" s="312"/>
      <c r="B9" s="312"/>
      <c r="C9" s="312"/>
      <c r="D9" s="315"/>
      <c r="E9" s="312"/>
      <c r="F9" s="16" t="s">
        <v>26</v>
      </c>
      <c r="G9" s="17" t="s">
        <v>27</v>
      </c>
      <c r="H9" s="18"/>
      <c r="I9" s="19">
        <v>100</v>
      </c>
      <c r="J9" s="19"/>
      <c r="K9" s="19"/>
      <c r="L9" s="20"/>
    </row>
    <row r="10" spans="1:12" ht="13.2" customHeight="1" x14ac:dyDescent="0.3">
      <c r="A10" s="312"/>
      <c r="B10" s="312"/>
      <c r="C10" s="312"/>
      <c r="D10" s="315"/>
      <c r="E10" s="312"/>
      <c r="F10" s="16" t="s">
        <v>28</v>
      </c>
      <c r="G10" s="21" t="s">
        <v>27</v>
      </c>
      <c r="H10" s="22"/>
      <c r="I10" s="23">
        <v>100</v>
      </c>
      <c r="J10" s="23"/>
      <c r="K10" s="23"/>
      <c r="L10" s="24"/>
    </row>
    <row r="11" spans="1:12" ht="13.2" customHeight="1" x14ac:dyDescent="0.3">
      <c r="A11" s="312"/>
      <c r="B11" s="312"/>
      <c r="C11" s="312"/>
      <c r="D11" s="315"/>
      <c r="E11" s="312"/>
      <c r="F11" s="25"/>
      <c r="G11" s="26"/>
      <c r="H11" s="22"/>
      <c r="I11" s="23"/>
      <c r="J11" s="23"/>
      <c r="K11" s="23"/>
      <c r="L11" s="24"/>
    </row>
    <row r="12" spans="1:12" ht="13.2" customHeight="1" x14ac:dyDescent="0.3">
      <c r="A12" s="312"/>
      <c r="B12" s="312"/>
      <c r="C12" s="312"/>
      <c r="D12" s="315"/>
      <c r="E12" s="312"/>
      <c r="F12" s="27"/>
      <c r="G12" s="26"/>
      <c r="H12" s="22"/>
      <c r="I12" s="23"/>
      <c r="J12" s="23"/>
      <c r="K12" s="23"/>
      <c r="L12" s="24"/>
    </row>
    <row r="13" spans="1:12" ht="13.2" customHeight="1" thickBot="1" x14ac:dyDescent="0.35">
      <c r="A13" s="312"/>
      <c r="B13" s="312"/>
      <c r="C13" s="312"/>
      <c r="D13" s="315"/>
      <c r="E13" s="312"/>
      <c r="F13" s="28"/>
      <c r="G13" s="29"/>
      <c r="H13" s="30"/>
      <c r="I13" s="31"/>
      <c r="J13" s="31"/>
      <c r="K13" s="31"/>
      <c r="L13" s="32"/>
    </row>
    <row r="14" spans="1:12" ht="13.2" customHeight="1" thickBot="1" x14ac:dyDescent="0.35">
      <c r="A14" s="312"/>
      <c r="B14" s="312"/>
      <c r="C14" s="312"/>
      <c r="D14" s="315"/>
      <c r="E14" s="314" t="s">
        <v>29</v>
      </c>
      <c r="F14" s="252" t="s">
        <v>10</v>
      </c>
      <c r="G14" s="316" t="s">
        <v>10</v>
      </c>
      <c r="H14" s="317"/>
      <c r="I14" s="317"/>
      <c r="J14" s="317"/>
      <c r="K14" s="317"/>
      <c r="L14" s="318"/>
    </row>
    <row r="15" spans="1:12" ht="13.2" customHeight="1" x14ac:dyDescent="0.3">
      <c r="A15" s="312"/>
      <c r="B15" s="312"/>
      <c r="C15" s="312"/>
      <c r="D15" s="315"/>
      <c r="E15" s="315"/>
      <c r="F15" s="6" t="s">
        <v>24</v>
      </c>
      <c r="G15" s="7" t="s">
        <v>25</v>
      </c>
      <c r="H15" s="8"/>
      <c r="I15" s="9"/>
      <c r="J15" s="9"/>
      <c r="K15" s="9"/>
      <c r="L15" s="10"/>
    </row>
    <row r="16" spans="1:12" ht="13.2" customHeight="1" x14ac:dyDescent="0.3">
      <c r="A16" s="312"/>
      <c r="B16" s="312"/>
      <c r="C16" s="312"/>
      <c r="D16" s="315"/>
      <c r="E16" s="315"/>
      <c r="F16" s="6"/>
      <c r="G16" s="255"/>
      <c r="H16" s="256"/>
      <c r="I16" s="257"/>
      <c r="J16" s="257"/>
      <c r="K16" s="257"/>
      <c r="L16" s="258"/>
    </row>
    <row r="17" spans="1:12" ht="13.2" customHeight="1" thickBot="1" x14ac:dyDescent="0.35">
      <c r="A17" s="312"/>
      <c r="B17" s="312"/>
      <c r="C17" s="312"/>
      <c r="D17" s="315"/>
      <c r="E17" s="315"/>
      <c r="F17" s="6"/>
      <c r="G17" s="12"/>
      <c r="H17" s="13"/>
      <c r="I17" s="14"/>
      <c r="J17" s="14"/>
      <c r="K17" s="14"/>
      <c r="L17" s="15"/>
    </row>
    <row r="18" spans="1:12" ht="13.2" customHeight="1" thickBot="1" x14ac:dyDescent="0.35">
      <c r="A18" s="312"/>
      <c r="B18" s="312"/>
      <c r="C18" s="312" t="s">
        <v>21</v>
      </c>
      <c r="D18" s="315"/>
      <c r="E18" s="315"/>
      <c r="F18" s="251" t="s">
        <v>11</v>
      </c>
      <c r="G18" s="319" t="s">
        <v>11</v>
      </c>
      <c r="H18" s="320"/>
      <c r="I18" s="320"/>
      <c r="J18" s="320"/>
      <c r="K18" s="320"/>
      <c r="L18" s="321"/>
    </row>
    <row r="19" spans="1:12" ht="13.2" customHeight="1" x14ac:dyDescent="0.3">
      <c r="A19" s="312"/>
      <c r="B19" s="312"/>
      <c r="C19" s="312"/>
      <c r="D19" s="315"/>
      <c r="E19" s="315"/>
      <c r="F19" s="16" t="s">
        <v>26</v>
      </c>
      <c r="G19" s="17" t="s">
        <v>27</v>
      </c>
      <c r="H19" s="18"/>
      <c r="I19" s="19">
        <v>100</v>
      </c>
      <c r="J19" s="19"/>
      <c r="K19" s="19"/>
      <c r="L19" s="20"/>
    </row>
    <row r="20" spans="1:12" ht="13.2" customHeight="1" x14ac:dyDescent="0.3">
      <c r="A20" s="312"/>
      <c r="B20" s="312"/>
      <c r="C20" s="312"/>
      <c r="D20" s="315"/>
      <c r="E20" s="315"/>
      <c r="F20" s="16" t="s">
        <v>28</v>
      </c>
      <c r="G20" s="21" t="s">
        <v>27</v>
      </c>
      <c r="H20" s="22"/>
      <c r="I20" s="23">
        <v>100</v>
      </c>
      <c r="J20" s="23"/>
      <c r="K20" s="23"/>
      <c r="L20" s="24"/>
    </row>
    <row r="21" spans="1:12" ht="13.2" customHeight="1" x14ac:dyDescent="0.3">
      <c r="A21" s="312"/>
      <c r="B21" s="312"/>
      <c r="C21" s="312"/>
      <c r="D21" s="315"/>
      <c r="E21" s="315"/>
      <c r="F21" s="25"/>
      <c r="G21" s="26"/>
      <c r="H21" s="22"/>
      <c r="I21" s="23"/>
      <c r="J21" s="23"/>
      <c r="K21" s="23"/>
      <c r="L21" s="24"/>
    </row>
    <row r="22" spans="1:12" ht="13.2" customHeight="1" x14ac:dyDescent="0.3">
      <c r="A22" s="312"/>
      <c r="B22" s="312"/>
      <c r="C22" s="312"/>
      <c r="D22" s="315"/>
      <c r="E22" s="315"/>
      <c r="F22" s="27"/>
      <c r="G22" s="26"/>
      <c r="H22" s="22"/>
      <c r="I22" s="23"/>
      <c r="J22" s="23"/>
      <c r="K22" s="23"/>
      <c r="L22" s="24"/>
    </row>
    <row r="23" spans="1:12" ht="13.2" customHeight="1" thickBot="1" x14ac:dyDescent="0.35">
      <c r="A23" s="312"/>
      <c r="B23" s="312"/>
      <c r="C23" s="312"/>
      <c r="D23" s="315"/>
      <c r="E23" s="323"/>
      <c r="F23" s="27"/>
      <c r="G23" s="29"/>
      <c r="H23" s="30"/>
      <c r="I23" s="31"/>
      <c r="J23" s="31"/>
      <c r="K23" s="31"/>
      <c r="L23" s="32"/>
    </row>
    <row r="24" spans="1:12" ht="13.2" customHeight="1" thickBot="1" x14ac:dyDescent="0.35">
      <c r="A24" s="312"/>
      <c r="B24" s="312"/>
      <c r="C24" s="312"/>
      <c r="D24" s="315"/>
      <c r="E24" s="311" t="s">
        <v>30</v>
      </c>
      <c r="F24" s="253" t="s">
        <v>10</v>
      </c>
      <c r="G24" s="316" t="s">
        <v>10</v>
      </c>
      <c r="H24" s="317"/>
      <c r="I24" s="317"/>
      <c r="J24" s="317"/>
      <c r="K24" s="317"/>
      <c r="L24" s="318"/>
    </row>
    <row r="25" spans="1:12" ht="13.2" customHeight="1" x14ac:dyDescent="0.3">
      <c r="A25" s="312"/>
      <c r="B25" s="312"/>
      <c r="C25" s="312"/>
      <c r="D25" s="315"/>
      <c r="E25" s="312"/>
      <c r="F25" s="6" t="s">
        <v>280</v>
      </c>
      <c r="G25" s="7" t="s">
        <v>31</v>
      </c>
      <c r="H25" s="8"/>
      <c r="I25" s="9">
        <v>40</v>
      </c>
      <c r="J25" s="9">
        <v>60</v>
      </c>
      <c r="K25" s="9"/>
      <c r="L25" s="10"/>
    </row>
    <row r="26" spans="1:12" ht="13.2" customHeight="1" x14ac:dyDescent="0.3">
      <c r="A26" s="312"/>
      <c r="B26" s="312"/>
      <c r="C26" s="312"/>
      <c r="D26" s="315"/>
      <c r="E26" s="312"/>
      <c r="F26" s="6" t="s">
        <v>281</v>
      </c>
      <c r="G26" s="7" t="s">
        <v>31</v>
      </c>
      <c r="H26" s="256"/>
      <c r="I26" s="9">
        <v>40</v>
      </c>
      <c r="J26" s="9">
        <v>60</v>
      </c>
      <c r="K26" s="257"/>
      <c r="L26" s="258"/>
    </row>
    <row r="27" spans="1:12" ht="13.2" customHeight="1" thickBot="1" x14ac:dyDescent="0.35">
      <c r="A27" s="312"/>
      <c r="B27" s="312"/>
      <c r="C27" s="312"/>
      <c r="D27" s="315"/>
      <c r="E27" s="312"/>
      <c r="F27" s="6" t="s">
        <v>32</v>
      </c>
      <c r="G27" s="12" t="s">
        <v>27</v>
      </c>
      <c r="H27" s="13"/>
      <c r="I27" s="14">
        <v>100</v>
      </c>
      <c r="J27" s="14"/>
      <c r="K27" s="14"/>
      <c r="L27" s="15"/>
    </row>
    <row r="28" spans="1:12" ht="13.2" customHeight="1" thickBot="1" x14ac:dyDescent="0.35">
      <c r="A28" s="312"/>
      <c r="B28" s="312"/>
      <c r="C28" s="312"/>
      <c r="D28" s="315"/>
      <c r="E28" s="312"/>
      <c r="F28" s="251" t="s">
        <v>11</v>
      </c>
      <c r="G28" s="319" t="s">
        <v>11</v>
      </c>
      <c r="H28" s="320"/>
      <c r="I28" s="320"/>
      <c r="J28" s="320"/>
      <c r="K28" s="320"/>
      <c r="L28" s="321"/>
    </row>
    <row r="29" spans="1:12" ht="13.2" customHeight="1" x14ac:dyDescent="0.3">
      <c r="A29" s="312"/>
      <c r="B29" s="312"/>
      <c r="C29" s="312"/>
      <c r="D29" s="315"/>
      <c r="E29" s="312"/>
      <c r="F29" s="16" t="s">
        <v>26</v>
      </c>
      <c r="G29" s="17" t="s">
        <v>31</v>
      </c>
      <c r="H29" s="18"/>
      <c r="I29" s="19">
        <v>30</v>
      </c>
      <c r="J29" s="19">
        <v>60</v>
      </c>
      <c r="K29" s="19"/>
      <c r="L29" s="20"/>
    </row>
    <row r="30" spans="1:12" ht="13.2" customHeight="1" x14ac:dyDescent="0.3">
      <c r="A30" s="312"/>
      <c r="B30" s="312"/>
      <c r="C30" s="312"/>
      <c r="D30" s="315"/>
      <c r="E30" s="324"/>
      <c r="F30" s="16" t="s">
        <v>28</v>
      </c>
      <c r="G30" s="21" t="s">
        <v>27</v>
      </c>
      <c r="H30" s="22"/>
      <c r="I30" s="23">
        <v>100</v>
      </c>
      <c r="J30" s="23"/>
      <c r="K30" s="23"/>
      <c r="L30" s="24"/>
    </row>
    <row r="31" spans="1:12" ht="13.2" customHeight="1" x14ac:dyDescent="0.3">
      <c r="A31" s="312"/>
      <c r="B31" s="312"/>
      <c r="C31" s="312"/>
      <c r="D31" s="315"/>
      <c r="E31" s="312"/>
      <c r="F31" s="25" t="s">
        <v>33</v>
      </c>
      <c r="G31" s="26" t="s">
        <v>31</v>
      </c>
      <c r="H31" s="22"/>
      <c r="I31" s="23">
        <v>50</v>
      </c>
      <c r="J31" s="23">
        <v>50</v>
      </c>
      <c r="K31" s="23"/>
      <c r="L31" s="24"/>
    </row>
    <row r="32" spans="1:12" ht="13.2" customHeight="1" x14ac:dyDescent="0.3">
      <c r="A32" s="312"/>
      <c r="B32" s="312"/>
      <c r="C32" s="312"/>
      <c r="D32" s="315"/>
      <c r="E32" s="312"/>
      <c r="F32" s="27" t="s">
        <v>34</v>
      </c>
      <c r="G32" s="26" t="s">
        <v>27</v>
      </c>
      <c r="H32" s="22"/>
      <c r="I32" s="23">
        <v>100</v>
      </c>
      <c r="J32" s="23"/>
      <c r="K32" s="23"/>
      <c r="L32" s="24"/>
    </row>
    <row r="33" spans="1:12" ht="13.2" customHeight="1" thickBot="1" x14ac:dyDescent="0.35">
      <c r="A33" s="312"/>
      <c r="B33" s="312"/>
      <c r="C33" s="312"/>
      <c r="D33" s="323"/>
      <c r="E33" s="313"/>
      <c r="F33" s="27"/>
      <c r="G33" s="29"/>
      <c r="H33" s="30"/>
      <c r="I33" s="31"/>
      <c r="J33" s="31"/>
      <c r="K33" s="31"/>
      <c r="L33" s="32"/>
    </row>
    <row r="34" spans="1:12" ht="13.2" customHeight="1" thickBot="1" x14ac:dyDescent="0.35">
      <c r="A34" s="312"/>
      <c r="B34" s="312"/>
      <c r="C34" s="312" t="s">
        <v>15</v>
      </c>
      <c r="D34" s="314" t="s">
        <v>35</v>
      </c>
      <c r="E34" s="314" t="s">
        <v>36</v>
      </c>
      <c r="F34" s="253" t="s">
        <v>10</v>
      </c>
      <c r="G34" s="316" t="s">
        <v>10</v>
      </c>
      <c r="H34" s="317"/>
      <c r="I34" s="317"/>
      <c r="J34" s="317"/>
      <c r="K34" s="317"/>
      <c r="L34" s="318"/>
    </row>
    <row r="35" spans="1:12" ht="13.2" customHeight="1" x14ac:dyDescent="0.3">
      <c r="A35" s="312"/>
      <c r="B35" s="312"/>
      <c r="C35" s="312"/>
      <c r="D35" s="315"/>
      <c r="E35" s="315"/>
      <c r="F35" s="6" t="s">
        <v>280</v>
      </c>
      <c r="G35" s="7" t="s">
        <v>31</v>
      </c>
      <c r="H35" s="8"/>
      <c r="I35" s="9">
        <v>50</v>
      </c>
      <c r="J35" s="9">
        <v>50</v>
      </c>
      <c r="K35" s="9"/>
      <c r="L35" s="10"/>
    </row>
    <row r="36" spans="1:12" ht="13.2" customHeight="1" x14ac:dyDescent="0.3">
      <c r="A36" s="312"/>
      <c r="B36" s="312"/>
      <c r="C36" s="312"/>
      <c r="D36" s="315"/>
      <c r="E36" s="315"/>
      <c r="F36" s="6" t="s">
        <v>281</v>
      </c>
      <c r="G36" s="7" t="s">
        <v>31</v>
      </c>
      <c r="H36" s="256"/>
      <c r="I36" s="9">
        <v>50</v>
      </c>
      <c r="J36" s="9">
        <v>50</v>
      </c>
      <c r="K36" s="257"/>
      <c r="L36" s="258"/>
    </row>
    <row r="37" spans="1:12" ht="13.2" customHeight="1" thickBot="1" x14ac:dyDescent="0.35">
      <c r="A37" s="312"/>
      <c r="B37" s="312"/>
      <c r="C37" s="312"/>
      <c r="D37" s="315"/>
      <c r="E37" s="315"/>
      <c r="F37" s="6" t="s">
        <v>37</v>
      </c>
      <c r="G37" s="12" t="s">
        <v>27</v>
      </c>
      <c r="H37" s="13">
        <v>50</v>
      </c>
      <c r="I37" s="14">
        <v>50</v>
      </c>
      <c r="J37" s="14"/>
      <c r="K37" s="14"/>
      <c r="L37" s="15"/>
    </row>
    <row r="38" spans="1:12" ht="13.2" customHeight="1" thickBot="1" x14ac:dyDescent="0.35">
      <c r="A38" s="312"/>
      <c r="B38" s="312"/>
      <c r="C38" s="312"/>
      <c r="D38" s="315"/>
      <c r="E38" s="315"/>
      <c r="F38" s="251" t="s">
        <v>11</v>
      </c>
      <c r="G38" s="319" t="s">
        <v>11</v>
      </c>
      <c r="H38" s="320"/>
      <c r="I38" s="320"/>
      <c r="J38" s="320"/>
      <c r="K38" s="320"/>
      <c r="L38" s="321"/>
    </row>
    <row r="39" spans="1:12" ht="13.2" customHeight="1" x14ac:dyDescent="0.3">
      <c r="A39" s="312"/>
      <c r="B39" s="312"/>
      <c r="C39" s="312"/>
      <c r="D39" s="315"/>
      <c r="E39" s="315"/>
      <c r="F39" s="33" t="s">
        <v>26</v>
      </c>
      <c r="G39" s="17" t="s">
        <v>27</v>
      </c>
      <c r="H39" s="18"/>
      <c r="I39" s="19">
        <v>100</v>
      </c>
      <c r="J39" s="19"/>
      <c r="K39" s="19"/>
      <c r="L39" s="20"/>
    </row>
    <row r="40" spans="1:12" ht="13.2" customHeight="1" x14ac:dyDescent="0.3">
      <c r="A40" s="312"/>
      <c r="B40" s="312"/>
      <c r="C40" s="312"/>
      <c r="D40" s="315"/>
      <c r="E40" s="325"/>
      <c r="F40" s="16" t="s">
        <v>28</v>
      </c>
      <c r="G40" s="21" t="s">
        <v>27</v>
      </c>
      <c r="H40" s="22"/>
      <c r="I40" s="23">
        <v>100</v>
      </c>
      <c r="J40" s="23"/>
      <c r="K40" s="23"/>
      <c r="L40" s="24"/>
    </row>
    <row r="41" spans="1:12" ht="13.2" customHeight="1" x14ac:dyDescent="0.3">
      <c r="A41" s="312"/>
      <c r="B41" s="312"/>
      <c r="C41" s="312"/>
      <c r="D41" s="315"/>
      <c r="E41" s="315"/>
      <c r="F41" s="25" t="s">
        <v>33</v>
      </c>
      <c r="G41" s="26" t="s">
        <v>27</v>
      </c>
      <c r="H41" s="22"/>
      <c r="I41" s="23">
        <v>100</v>
      </c>
      <c r="J41" s="23"/>
      <c r="K41" s="23"/>
      <c r="L41" s="24"/>
    </row>
    <row r="42" spans="1:12" ht="13.2" customHeight="1" x14ac:dyDescent="0.3">
      <c r="A42" s="312"/>
      <c r="B42" s="312"/>
      <c r="C42" s="312"/>
      <c r="D42" s="315"/>
      <c r="E42" s="315"/>
      <c r="F42" s="27" t="s">
        <v>34</v>
      </c>
      <c r="G42" s="26" t="s">
        <v>38</v>
      </c>
      <c r="H42" s="22"/>
      <c r="I42" s="23"/>
      <c r="J42" s="23"/>
      <c r="K42" s="23">
        <v>100</v>
      </c>
      <c r="L42" s="24"/>
    </row>
    <row r="43" spans="1:12" ht="13.2" customHeight="1" thickBot="1" x14ac:dyDescent="0.35">
      <c r="A43" s="312"/>
      <c r="B43" s="312"/>
      <c r="C43" s="312"/>
      <c r="D43" s="315"/>
      <c r="E43" s="323"/>
      <c r="F43" s="27"/>
      <c r="G43" s="29"/>
      <c r="H43" s="30"/>
      <c r="I43" s="31"/>
      <c r="J43" s="31"/>
      <c r="K43" s="31"/>
      <c r="L43" s="32"/>
    </row>
    <row r="44" spans="1:12" ht="13.2" customHeight="1" thickBot="1" x14ac:dyDescent="0.35">
      <c r="A44" s="312"/>
      <c r="B44" s="312"/>
      <c r="C44" s="312"/>
      <c r="D44" s="315"/>
      <c r="E44" s="311" t="s">
        <v>39</v>
      </c>
      <c r="F44" s="253" t="s">
        <v>10</v>
      </c>
      <c r="G44" s="316" t="s">
        <v>10</v>
      </c>
      <c r="H44" s="317"/>
      <c r="I44" s="317"/>
      <c r="J44" s="317"/>
      <c r="K44" s="317"/>
      <c r="L44" s="318"/>
    </row>
    <row r="45" spans="1:12" ht="13.2" customHeight="1" x14ac:dyDescent="0.3">
      <c r="A45" s="312"/>
      <c r="B45" s="312"/>
      <c r="C45" s="312"/>
      <c r="D45" s="315"/>
      <c r="E45" s="312"/>
      <c r="F45" s="6" t="s">
        <v>280</v>
      </c>
      <c r="G45" s="7" t="s">
        <v>31</v>
      </c>
      <c r="H45" s="8"/>
      <c r="I45" s="9">
        <v>50</v>
      </c>
      <c r="J45" s="9">
        <v>50</v>
      </c>
      <c r="K45" s="9"/>
      <c r="L45" s="10"/>
    </row>
    <row r="46" spans="1:12" ht="13.2" customHeight="1" x14ac:dyDescent="0.3">
      <c r="A46" s="312"/>
      <c r="B46" s="312"/>
      <c r="C46" s="312"/>
      <c r="D46" s="315"/>
      <c r="E46" s="312"/>
      <c r="F46" s="6" t="s">
        <v>281</v>
      </c>
      <c r="G46" s="7" t="s">
        <v>31</v>
      </c>
      <c r="H46" s="256"/>
      <c r="I46" s="9">
        <v>50</v>
      </c>
      <c r="J46" s="9">
        <v>50</v>
      </c>
      <c r="K46" s="257"/>
      <c r="L46" s="258"/>
    </row>
    <row r="47" spans="1:12" ht="13.2" customHeight="1" thickBot="1" x14ac:dyDescent="0.35">
      <c r="A47" s="312"/>
      <c r="B47" s="312"/>
      <c r="C47" s="312"/>
      <c r="D47" s="315"/>
      <c r="E47" s="312"/>
      <c r="F47" s="6" t="s">
        <v>37</v>
      </c>
      <c r="G47" s="12" t="s">
        <v>27</v>
      </c>
      <c r="H47" s="13">
        <v>50</v>
      </c>
      <c r="I47" s="14">
        <v>50</v>
      </c>
      <c r="J47" s="14"/>
      <c r="K47" s="14"/>
      <c r="L47" s="15"/>
    </row>
    <row r="48" spans="1:12" ht="13.2" customHeight="1" thickBot="1" x14ac:dyDescent="0.35">
      <c r="A48" s="312"/>
      <c r="B48" s="312"/>
      <c r="C48" s="312" t="s">
        <v>16</v>
      </c>
      <c r="D48" s="315"/>
      <c r="E48" s="312"/>
      <c r="F48" s="251" t="s">
        <v>11</v>
      </c>
      <c r="G48" s="319" t="s">
        <v>11</v>
      </c>
      <c r="H48" s="320"/>
      <c r="I48" s="320"/>
      <c r="J48" s="320"/>
      <c r="K48" s="320"/>
      <c r="L48" s="321"/>
    </row>
    <row r="49" spans="1:12" ht="13.2" customHeight="1" x14ac:dyDescent="0.3">
      <c r="A49" s="312"/>
      <c r="B49" s="312"/>
      <c r="C49" s="312"/>
      <c r="D49" s="315"/>
      <c r="E49" s="312"/>
      <c r="F49" s="16" t="s">
        <v>26</v>
      </c>
      <c r="G49" s="17" t="s">
        <v>27</v>
      </c>
      <c r="H49" s="18"/>
      <c r="I49" s="19">
        <v>100</v>
      </c>
      <c r="J49" s="19"/>
      <c r="K49" s="19"/>
      <c r="L49" s="20"/>
    </row>
    <row r="50" spans="1:12" ht="13.2" customHeight="1" x14ac:dyDescent="0.3">
      <c r="A50" s="312"/>
      <c r="B50" s="312"/>
      <c r="C50" s="312"/>
      <c r="D50" s="315"/>
      <c r="E50" s="312"/>
      <c r="F50" s="16" t="s">
        <v>28</v>
      </c>
      <c r="G50" s="21" t="s">
        <v>27</v>
      </c>
      <c r="H50" s="22"/>
      <c r="I50" s="23">
        <v>100</v>
      </c>
      <c r="J50" s="23"/>
      <c r="K50" s="23"/>
      <c r="L50" s="24"/>
    </row>
    <row r="51" spans="1:12" ht="13.2" customHeight="1" x14ac:dyDescent="0.3">
      <c r="A51" s="312"/>
      <c r="B51" s="312"/>
      <c r="C51" s="312"/>
      <c r="D51" s="315"/>
      <c r="E51" s="324"/>
      <c r="F51" s="25" t="s">
        <v>33</v>
      </c>
      <c r="G51" s="26" t="s">
        <v>27</v>
      </c>
      <c r="H51" s="22"/>
      <c r="I51" s="23">
        <v>100</v>
      </c>
      <c r="J51" s="23"/>
      <c r="K51" s="23"/>
      <c r="L51" s="24"/>
    </row>
    <row r="52" spans="1:12" ht="13.2" customHeight="1" x14ac:dyDescent="0.3">
      <c r="A52" s="312"/>
      <c r="B52" s="312"/>
      <c r="C52" s="312"/>
      <c r="D52" s="315"/>
      <c r="E52" s="312"/>
      <c r="F52" s="27" t="s">
        <v>34</v>
      </c>
      <c r="G52" s="26" t="s">
        <v>38</v>
      </c>
      <c r="H52" s="22"/>
      <c r="I52" s="23"/>
      <c r="J52" s="23"/>
      <c r="K52" s="23">
        <v>100</v>
      </c>
      <c r="L52" s="24"/>
    </row>
    <row r="53" spans="1:12" ht="13.2" customHeight="1" thickBot="1" x14ac:dyDescent="0.35">
      <c r="A53" s="312"/>
      <c r="B53" s="312"/>
      <c r="C53" s="312"/>
      <c r="D53" s="315"/>
      <c r="E53" s="313"/>
      <c r="F53" s="27"/>
      <c r="G53" s="29"/>
      <c r="H53" s="30"/>
      <c r="I53" s="31"/>
      <c r="J53" s="31"/>
      <c r="K53" s="31"/>
      <c r="L53" s="32"/>
    </row>
    <row r="54" spans="1:12" ht="13.2" customHeight="1" thickBot="1" x14ac:dyDescent="0.35">
      <c r="A54" s="312"/>
      <c r="B54" s="312"/>
      <c r="C54" s="312"/>
      <c r="D54" s="315"/>
      <c r="E54" s="314" t="s">
        <v>40</v>
      </c>
      <c r="F54" s="253" t="s">
        <v>10</v>
      </c>
      <c r="G54" s="316" t="s">
        <v>10</v>
      </c>
      <c r="H54" s="317"/>
      <c r="I54" s="317"/>
      <c r="J54" s="317"/>
      <c r="K54" s="317"/>
      <c r="L54" s="318"/>
    </row>
    <row r="55" spans="1:12" ht="13.2" customHeight="1" x14ac:dyDescent="0.3">
      <c r="A55" s="312"/>
      <c r="B55" s="312"/>
      <c r="C55" s="312"/>
      <c r="D55" s="315"/>
      <c r="E55" s="315"/>
      <c r="F55" s="6" t="s">
        <v>280</v>
      </c>
      <c r="G55" s="7" t="s">
        <v>31</v>
      </c>
      <c r="H55" s="8"/>
      <c r="I55" s="9">
        <v>50</v>
      </c>
      <c r="J55" s="9">
        <v>50</v>
      </c>
      <c r="K55" s="9"/>
      <c r="L55" s="10"/>
    </row>
    <row r="56" spans="1:12" ht="13.2" customHeight="1" x14ac:dyDescent="0.3">
      <c r="A56" s="312"/>
      <c r="B56" s="312"/>
      <c r="C56" s="312"/>
      <c r="D56" s="315"/>
      <c r="E56" s="315"/>
      <c r="F56" s="6" t="s">
        <v>281</v>
      </c>
      <c r="G56" s="7" t="s">
        <v>31</v>
      </c>
      <c r="H56" s="256"/>
      <c r="I56" s="9">
        <v>50</v>
      </c>
      <c r="J56" s="9">
        <v>50</v>
      </c>
      <c r="K56" s="257"/>
      <c r="L56" s="258"/>
    </row>
    <row r="57" spans="1:12" ht="13.2" customHeight="1" thickBot="1" x14ac:dyDescent="0.35">
      <c r="A57" s="312"/>
      <c r="B57" s="312"/>
      <c r="C57" s="312"/>
      <c r="D57" s="315"/>
      <c r="E57" s="315"/>
      <c r="F57" s="6" t="s">
        <v>37</v>
      </c>
      <c r="G57" s="12" t="s">
        <v>27</v>
      </c>
      <c r="H57" s="13">
        <v>50</v>
      </c>
      <c r="I57" s="14">
        <v>50</v>
      </c>
      <c r="J57" s="14"/>
      <c r="K57" s="14"/>
      <c r="L57" s="15"/>
    </row>
    <row r="58" spans="1:12" ht="13.2" customHeight="1" thickBot="1" x14ac:dyDescent="0.35">
      <c r="A58" s="312"/>
      <c r="B58" s="312"/>
      <c r="C58" s="312"/>
      <c r="D58" s="315"/>
      <c r="E58" s="315"/>
      <c r="F58" s="251" t="s">
        <v>11</v>
      </c>
      <c r="G58" s="319" t="s">
        <v>11</v>
      </c>
      <c r="H58" s="320"/>
      <c r="I58" s="320"/>
      <c r="J58" s="320"/>
      <c r="K58" s="320"/>
      <c r="L58" s="321"/>
    </row>
    <row r="59" spans="1:12" ht="13.2" customHeight="1" x14ac:dyDescent="0.3">
      <c r="A59" s="312"/>
      <c r="B59" s="312"/>
      <c r="C59" s="312"/>
      <c r="D59" s="315"/>
      <c r="E59" s="315"/>
      <c r="F59" s="16" t="s">
        <v>26</v>
      </c>
      <c r="G59" s="17" t="s">
        <v>27</v>
      </c>
      <c r="H59" s="18"/>
      <c r="I59" s="19">
        <v>100</v>
      </c>
      <c r="J59" s="19"/>
      <c r="K59" s="19"/>
      <c r="L59" s="20"/>
    </row>
    <row r="60" spans="1:12" ht="13.2" customHeight="1" x14ac:dyDescent="0.3">
      <c r="A60" s="312"/>
      <c r="B60" s="312"/>
      <c r="C60" s="312"/>
      <c r="D60" s="315"/>
      <c r="E60" s="315"/>
      <c r="F60" s="16" t="s">
        <v>28</v>
      </c>
      <c r="G60" s="21" t="s">
        <v>27</v>
      </c>
      <c r="H60" s="22"/>
      <c r="I60" s="23">
        <v>100</v>
      </c>
      <c r="J60" s="23"/>
      <c r="K60" s="23"/>
      <c r="L60" s="24"/>
    </row>
    <row r="61" spans="1:12" ht="13.2" customHeight="1" x14ac:dyDescent="0.3">
      <c r="A61" s="312"/>
      <c r="B61" s="312"/>
      <c r="C61" s="312"/>
      <c r="D61" s="315"/>
      <c r="E61" s="315"/>
      <c r="F61" s="25" t="s">
        <v>33</v>
      </c>
      <c r="G61" s="26" t="s">
        <v>27</v>
      </c>
      <c r="H61" s="22"/>
      <c r="I61" s="23">
        <v>100</v>
      </c>
      <c r="J61" s="23"/>
      <c r="K61" s="23"/>
      <c r="L61" s="24"/>
    </row>
    <row r="62" spans="1:12" ht="13.2" customHeight="1" x14ac:dyDescent="0.3">
      <c r="A62" s="312"/>
      <c r="B62" s="312"/>
      <c r="C62" s="312"/>
      <c r="D62" s="315"/>
      <c r="E62" s="315"/>
      <c r="F62" s="27" t="s">
        <v>34</v>
      </c>
      <c r="G62" s="26" t="s">
        <v>38</v>
      </c>
      <c r="H62" s="22"/>
      <c r="I62" s="23"/>
      <c r="J62" s="23"/>
      <c r="K62" s="23">
        <v>100</v>
      </c>
      <c r="L62" s="24"/>
    </row>
    <row r="63" spans="1:12" ht="13.2" customHeight="1" thickBot="1" x14ac:dyDescent="0.35">
      <c r="A63" s="313"/>
      <c r="B63" s="313"/>
      <c r="C63" s="313"/>
      <c r="D63" s="323"/>
      <c r="E63" s="323"/>
      <c r="F63" s="35"/>
      <c r="G63" s="36"/>
      <c r="H63" s="37"/>
      <c r="I63" s="38"/>
      <c r="J63" s="38"/>
      <c r="K63" s="38"/>
      <c r="L63" s="39"/>
    </row>
    <row r="64" spans="1:12" ht="12.9" customHeight="1" x14ac:dyDescent="0.3">
      <c r="A64" s="40"/>
      <c r="B64" s="40"/>
      <c r="C64" s="40"/>
      <c r="D64" s="40"/>
      <c r="E64" s="40"/>
      <c r="F64" s="41"/>
      <c r="G64" s="41"/>
    </row>
  </sheetData>
  <mergeCells count="35">
    <mergeCell ref="G54:L54"/>
    <mergeCell ref="G58:L58"/>
    <mergeCell ref="C34:C47"/>
    <mergeCell ref="D34:D63"/>
    <mergeCell ref="E34:E43"/>
    <mergeCell ref="G34:L34"/>
    <mergeCell ref="G38:L38"/>
    <mergeCell ref="E44:E53"/>
    <mergeCell ref="G44:L44"/>
    <mergeCell ref="C48:C63"/>
    <mergeCell ref="G48:L48"/>
    <mergeCell ref="E54:E63"/>
    <mergeCell ref="E14:E23"/>
    <mergeCell ref="G14:L14"/>
    <mergeCell ref="C18:C33"/>
    <mergeCell ref="G18:L18"/>
    <mergeCell ref="E24:E33"/>
    <mergeCell ref="G24:L24"/>
    <mergeCell ref="G28:L28"/>
    <mergeCell ref="G1:L1"/>
    <mergeCell ref="G2:G3"/>
    <mergeCell ref="H2:L2"/>
    <mergeCell ref="A4:A63"/>
    <mergeCell ref="B4:B63"/>
    <mergeCell ref="C4:C17"/>
    <mergeCell ref="D4:D33"/>
    <mergeCell ref="E4:E13"/>
    <mergeCell ref="G4:L4"/>
    <mergeCell ref="G8:L8"/>
    <mergeCell ref="A1:A3"/>
    <mergeCell ref="B1:B3"/>
    <mergeCell ref="C1:C3"/>
    <mergeCell ref="D1:D3"/>
    <mergeCell ref="E1:E3"/>
    <mergeCell ref="F1:F3"/>
  </mergeCells>
  <printOptions horizontalCentered="1"/>
  <pageMargins left="0.23622047244094491" right="0.23622047244094491" top="0.74803149606299213" bottom="0.74803149606299213" header="0.31496062992125984" footer="0.31496062992125984"/>
  <pageSetup paperSize="3" scale="86" orientation="landscape" horizontalDpi="4294967293" r:id="rId1"/>
  <headerFooter>
    <oddHeader>&amp;C&amp;"-,Bold"&amp;14Wastewater Levels of Service to Asset Hierarchy</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3F365-CEBD-4094-AB88-0D5A593A1261}">
  <sheetPr>
    <tabColor rgb="FF00B0F0"/>
  </sheetPr>
  <dimension ref="A1:C6"/>
  <sheetViews>
    <sheetView workbookViewId="0">
      <pane ySplit="1" topLeftCell="A2" activePane="bottomLeft" state="frozen"/>
      <selection pane="bottomLeft" activeCell="B11" sqref="B11"/>
    </sheetView>
  </sheetViews>
  <sheetFormatPr defaultColWidth="9.109375" defaultRowHeight="14.4" x14ac:dyDescent="0.3"/>
  <cols>
    <col min="1" max="1" width="20.6640625" customWidth="1"/>
    <col min="2" max="3" width="50.6640625" customWidth="1"/>
  </cols>
  <sheetData>
    <row r="1" spans="1:3" ht="30" customHeight="1" thickBot="1" x14ac:dyDescent="0.35">
      <c r="A1" s="45" t="s">
        <v>12</v>
      </c>
      <c r="B1" s="46" t="s">
        <v>13</v>
      </c>
      <c r="C1" s="46" t="s">
        <v>14</v>
      </c>
    </row>
    <row r="2" spans="1:3" ht="31.5" customHeight="1" x14ac:dyDescent="0.3">
      <c r="A2" s="326" t="s">
        <v>17</v>
      </c>
      <c r="B2" s="329" t="s">
        <v>18</v>
      </c>
      <c r="C2" s="47" t="s">
        <v>19</v>
      </c>
    </row>
    <row r="3" spans="1:3" ht="15" customHeight="1" x14ac:dyDescent="0.3">
      <c r="A3" s="327"/>
      <c r="B3" s="330"/>
      <c r="C3" s="48" t="s">
        <v>20</v>
      </c>
    </row>
    <row r="4" spans="1:3" ht="15" customHeight="1" x14ac:dyDescent="0.3">
      <c r="A4" s="327"/>
      <c r="B4" s="330"/>
      <c r="C4" s="48" t="s">
        <v>21</v>
      </c>
    </row>
    <row r="5" spans="1:3" ht="15" customHeight="1" x14ac:dyDescent="0.3">
      <c r="A5" s="327"/>
      <c r="B5" s="330"/>
      <c r="C5" s="48" t="s">
        <v>15</v>
      </c>
    </row>
    <row r="6" spans="1:3" ht="15" customHeight="1" thickBot="1" x14ac:dyDescent="0.35">
      <c r="A6" s="328"/>
      <c r="B6" s="331"/>
      <c r="C6" s="49" t="s">
        <v>275</v>
      </c>
    </row>
  </sheetData>
  <mergeCells count="2">
    <mergeCell ref="A2:A6"/>
    <mergeCell ref="B2:B6"/>
  </mergeCells>
  <printOptions horizontalCentered="1"/>
  <pageMargins left="0.23622047244094491" right="0.23622047244094491" top="0.74803149606299213" bottom="0.74803149606299213" header="0.31496062992125984" footer="0.31496062992125984"/>
  <pageSetup orientation="landscape" horizontalDpi="4294967293" verticalDpi="0" r:id="rId1"/>
  <headerFooter>
    <oddHeader>&amp;CGeneral Service Objectives and Community Levels of Services Statements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1C04E-FE0E-435B-9562-EB312574E3FB}">
  <sheetPr>
    <tabColor theme="4" tint="-0.249977111117893"/>
    <pageSetUpPr fitToPage="1"/>
  </sheetPr>
  <dimension ref="A1:M40"/>
  <sheetViews>
    <sheetView zoomScale="71" zoomScaleNormal="71" workbookViewId="0">
      <pane ySplit="2" topLeftCell="A3" activePane="bottomLeft" state="frozen"/>
      <selection activeCell="P18" sqref="P18"/>
      <selection pane="bottomLeft" sqref="A1:A2"/>
    </sheetView>
  </sheetViews>
  <sheetFormatPr defaultColWidth="9.109375" defaultRowHeight="14.4" x14ac:dyDescent="0.3"/>
  <cols>
    <col min="1" max="1" width="25.6640625" customWidth="1"/>
    <col min="2" max="2" width="90.77734375" customWidth="1"/>
    <col min="3" max="7" width="26.6640625" customWidth="1"/>
    <col min="8" max="8" width="50.6640625" customWidth="1"/>
    <col min="9" max="9" width="30.109375" customWidth="1"/>
    <col min="10" max="10" width="11" style="52" customWidth="1"/>
    <col min="11" max="11" width="12.88671875" style="52" customWidth="1"/>
    <col min="12" max="13" width="10.6640625" style="52" customWidth="1"/>
  </cols>
  <sheetData>
    <row r="1" spans="1:13" ht="24.9" customHeight="1" thickBot="1" x14ac:dyDescent="0.35">
      <c r="A1" s="333" t="s">
        <v>41</v>
      </c>
      <c r="B1" s="333" t="s">
        <v>80</v>
      </c>
      <c r="C1" s="335" t="s">
        <v>146</v>
      </c>
      <c r="D1" s="336"/>
      <c r="E1" s="336"/>
      <c r="F1" s="336"/>
      <c r="G1" s="337"/>
      <c r="H1" s="338" t="s">
        <v>81</v>
      </c>
    </row>
    <row r="2" spans="1:13" ht="64.95" customHeight="1" thickBot="1" x14ac:dyDescent="0.35">
      <c r="A2" s="334"/>
      <c r="B2" s="334"/>
      <c r="C2" s="74" t="s">
        <v>82</v>
      </c>
      <c r="D2" s="75" t="s">
        <v>83</v>
      </c>
      <c r="E2" s="76" t="s">
        <v>84</v>
      </c>
      <c r="F2" s="77" t="s">
        <v>85</v>
      </c>
      <c r="G2" s="78" t="s">
        <v>86</v>
      </c>
      <c r="H2" s="339"/>
    </row>
    <row r="3" spans="1:13" ht="278.39999999999998" customHeight="1" thickBot="1" x14ac:dyDescent="0.35">
      <c r="A3" s="106" t="s">
        <v>87</v>
      </c>
      <c r="B3" s="107" t="s">
        <v>88</v>
      </c>
      <c r="C3" s="108" t="s">
        <v>89</v>
      </c>
      <c r="D3" s="109" t="s">
        <v>90</v>
      </c>
      <c r="E3" s="109" t="s">
        <v>91</v>
      </c>
      <c r="F3" s="109" t="s">
        <v>92</v>
      </c>
      <c r="G3" s="110" t="s">
        <v>93</v>
      </c>
      <c r="H3" s="111" t="s">
        <v>94</v>
      </c>
    </row>
    <row r="4" spans="1:13" ht="408.6" customHeight="1" thickBot="1" x14ac:dyDescent="0.35">
      <c r="A4" s="106" t="s">
        <v>95</v>
      </c>
      <c r="B4" s="112" t="s">
        <v>96</v>
      </c>
      <c r="C4" s="113" t="s">
        <v>97</v>
      </c>
      <c r="D4" s="114" t="s">
        <v>98</v>
      </c>
      <c r="E4" s="114" t="s">
        <v>99</v>
      </c>
      <c r="F4" s="114" t="s">
        <v>100</v>
      </c>
      <c r="G4" s="115" t="s">
        <v>101</v>
      </c>
      <c r="H4" s="116" t="s">
        <v>102</v>
      </c>
    </row>
    <row r="5" spans="1:13" ht="394.2" customHeight="1" thickBot="1" x14ac:dyDescent="0.35">
      <c r="A5" s="111" t="s">
        <v>103</v>
      </c>
      <c r="B5" s="112" t="s">
        <v>104</v>
      </c>
      <c r="C5" s="113" t="s">
        <v>105</v>
      </c>
      <c r="D5" s="114" t="s">
        <v>106</v>
      </c>
      <c r="E5" s="114" t="s">
        <v>107</v>
      </c>
      <c r="F5" s="114" t="s">
        <v>100</v>
      </c>
      <c r="G5" s="115" t="s">
        <v>101</v>
      </c>
      <c r="H5" s="116" t="s">
        <v>108</v>
      </c>
    </row>
    <row r="6" spans="1:13" x14ac:dyDescent="0.3">
      <c r="A6" s="67"/>
      <c r="B6" s="67"/>
      <c r="C6" s="67"/>
      <c r="D6" s="67"/>
      <c r="E6" s="67"/>
      <c r="F6" s="67"/>
      <c r="G6" s="67"/>
      <c r="H6" s="67"/>
    </row>
    <row r="7" spans="1:13" ht="44.4" customHeight="1" x14ac:dyDescent="0.3">
      <c r="A7" s="117" t="s">
        <v>147</v>
      </c>
      <c r="B7" s="340" t="s">
        <v>197</v>
      </c>
      <c r="C7" s="340"/>
      <c r="D7" s="340"/>
      <c r="E7" s="340"/>
      <c r="F7" s="340"/>
      <c r="G7" s="340"/>
      <c r="H7" s="340"/>
      <c r="J7"/>
      <c r="K7"/>
      <c r="L7"/>
      <c r="M7"/>
    </row>
    <row r="8" spans="1:13" ht="15" customHeight="1" x14ac:dyDescent="0.3">
      <c r="A8" s="120" t="s">
        <v>58</v>
      </c>
      <c r="B8" s="332" t="s">
        <v>148</v>
      </c>
      <c r="C8" s="332"/>
      <c r="D8" s="332"/>
      <c r="E8" s="332"/>
      <c r="F8" s="332"/>
      <c r="G8" s="332"/>
      <c r="H8" s="332"/>
      <c r="J8"/>
      <c r="K8"/>
      <c r="L8"/>
      <c r="M8"/>
    </row>
    <row r="9" spans="1:13" ht="15" customHeight="1" x14ac:dyDescent="0.3">
      <c r="A9" s="102" t="s">
        <v>78</v>
      </c>
      <c r="B9" t="s">
        <v>149</v>
      </c>
      <c r="J9"/>
      <c r="K9"/>
      <c r="L9"/>
      <c r="M9"/>
    </row>
    <row r="10" spans="1:13" ht="15" customHeight="1" x14ac:dyDescent="0.3">
      <c r="A10" s="100"/>
      <c r="B10" s="167"/>
      <c r="C10" s="167"/>
      <c r="D10" s="167"/>
      <c r="E10" s="167"/>
      <c r="F10" s="167"/>
      <c r="G10" s="167"/>
      <c r="H10" s="167"/>
    </row>
    <row r="11" spans="1:13" ht="15" customHeight="1" x14ac:dyDescent="0.3">
      <c r="A11" s="100"/>
      <c r="B11" s="167"/>
      <c r="C11" s="167"/>
      <c r="D11" s="167"/>
      <c r="E11" s="167"/>
      <c r="F11" s="167"/>
      <c r="G11" s="167"/>
      <c r="H11" s="167"/>
    </row>
    <row r="35" spans="1:10" s="52" customFormat="1" x14ac:dyDescent="0.3">
      <c r="A35"/>
      <c r="B35"/>
      <c r="C35"/>
      <c r="D35"/>
      <c r="E35"/>
      <c r="F35"/>
      <c r="G35"/>
      <c r="H35"/>
      <c r="I35"/>
    </row>
    <row r="36" spans="1:10" s="52" customFormat="1" x14ac:dyDescent="0.3">
      <c r="A36"/>
      <c r="B36"/>
      <c r="C36"/>
      <c r="D36"/>
      <c r="E36"/>
      <c r="F36"/>
      <c r="G36"/>
      <c r="H36"/>
      <c r="I36"/>
      <c r="J36" s="103"/>
    </row>
    <row r="37" spans="1:10" s="52" customFormat="1" x14ac:dyDescent="0.3">
      <c r="A37"/>
      <c r="B37"/>
      <c r="C37"/>
      <c r="D37"/>
      <c r="E37"/>
      <c r="F37"/>
      <c r="G37"/>
      <c r="H37"/>
      <c r="I37"/>
      <c r="J37" s="103"/>
    </row>
    <row r="38" spans="1:10" s="52" customFormat="1" x14ac:dyDescent="0.3">
      <c r="A38"/>
      <c r="B38"/>
      <c r="C38"/>
      <c r="D38"/>
      <c r="E38"/>
      <c r="F38"/>
      <c r="G38"/>
      <c r="H38"/>
      <c r="I38"/>
      <c r="J38" s="103"/>
    </row>
    <row r="39" spans="1:10" s="52" customFormat="1" x14ac:dyDescent="0.3">
      <c r="A39"/>
      <c r="B39"/>
      <c r="C39"/>
      <c r="D39"/>
      <c r="E39"/>
      <c r="F39"/>
      <c r="G39"/>
      <c r="H39"/>
      <c r="I39"/>
      <c r="J39" s="103"/>
    </row>
    <row r="40" spans="1:10" s="52" customFormat="1" x14ac:dyDescent="0.3">
      <c r="A40"/>
      <c r="B40"/>
      <c r="C40"/>
      <c r="D40"/>
      <c r="E40"/>
      <c r="F40"/>
      <c r="G40"/>
      <c r="H40"/>
      <c r="I40"/>
    </row>
  </sheetData>
  <mergeCells count="6">
    <mergeCell ref="B8:H8"/>
    <mergeCell ref="A1:A2"/>
    <mergeCell ref="B1:B2"/>
    <mergeCell ref="C1:G1"/>
    <mergeCell ref="H1:H2"/>
    <mergeCell ref="B7:H7"/>
  </mergeCells>
  <printOptions horizontalCentered="1"/>
  <pageMargins left="0.23622047244094491" right="0.23622047244094491" top="0.74803149606299213" bottom="0.74803149606299213" header="0.31496062992125984" footer="0.31496062992125984"/>
  <pageSetup paperSize="3" scale="53" orientation="landscape" r:id="rId1"/>
  <headerFooter>
    <oddHeader>&amp;C&amp;"-,Bold"&amp;12Condition Ratings and Asset Levels of Service Targets for Wastewater Infrastructure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AE1CD-532A-4127-BCD4-276AA79AB620}">
  <sheetPr>
    <tabColor theme="7" tint="-0.249977111117893"/>
    <pageSetUpPr fitToPage="1"/>
  </sheetPr>
  <dimension ref="A1:O50"/>
  <sheetViews>
    <sheetView zoomScale="81" zoomScaleNormal="81" workbookViewId="0">
      <pane xSplit="1" ySplit="4" topLeftCell="B5" activePane="bottomRight" state="frozen"/>
      <selection pane="topRight" activeCell="B1" sqref="B1"/>
      <selection pane="bottomLeft" activeCell="A5" sqref="A5"/>
      <selection pane="bottomRight" activeCell="B2" sqref="B2"/>
    </sheetView>
  </sheetViews>
  <sheetFormatPr defaultColWidth="9.109375" defaultRowHeight="14.4" x14ac:dyDescent="0.3"/>
  <cols>
    <col min="1" max="1" width="7.6640625" customWidth="1"/>
    <col min="2" max="6" width="41.77734375" customWidth="1"/>
    <col min="7" max="7" width="30.109375" customWidth="1"/>
    <col min="8" max="8" width="11" style="52" customWidth="1"/>
    <col min="9" max="9" width="12.88671875" style="52" customWidth="1"/>
    <col min="10" max="11" width="10.6640625" style="52" customWidth="1"/>
  </cols>
  <sheetData>
    <row r="1" spans="1:15" ht="24.9" customHeight="1" thickBot="1" x14ac:dyDescent="0.35">
      <c r="A1" s="341" t="s">
        <v>60</v>
      </c>
      <c r="B1" s="342"/>
      <c r="C1" s="342"/>
      <c r="D1" s="342"/>
      <c r="E1" s="342"/>
      <c r="F1" s="343"/>
    </row>
    <row r="2" spans="1:15" ht="37.950000000000003" customHeight="1" thickBot="1" x14ac:dyDescent="0.35">
      <c r="A2" s="73" t="s">
        <v>61</v>
      </c>
      <c r="B2" s="74" t="s">
        <v>62</v>
      </c>
      <c r="C2" s="75" t="s">
        <v>63</v>
      </c>
      <c r="D2" s="76" t="s">
        <v>64</v>
      </c>
      <c r="E2" s="77" t="s">
        <v>65</v>
      </c>
      <c r="F2" s="78" t="s">
        <v>66</v>
      </c>
    </row>
    <row r="3" spans="1:15" ht="30" customHeight="1" thickBot="1" x14ac:dyDescent="0.35">
      <c r="A3" s="73" t="s">
        <v>67</v>
      </c>
      <c r="B3" s="79" t="s">
        <v>68</v>
      </c>
      <c r="C3" s="80" t="s">
        <v>69</v>
      </c>
      <c r="D3" s="81" t="s">
        <v>70</v>
      </c>
      <c r="E3" s="82" t="s">
        <v>71</v>
      </c>
      <c r="F3" s="83" t="s">
        <v>72</v>
      </c>
    </row>
    <row r="4" spans="1:15" ht="69.599999999999994" customHeight="1" thickBot="1" x14ac:dyDescent="0.35">
      <c r="A4" s="205" t="s">
        <v>198</v>
      </c>
      <c r="B4" s="211" t="s">
        <v>210</v>
      </c>
      <c r="C4" s="212" t="s">
        <v>211</v>
      </c>
      <c r="D4" s="213" t="s">
        <v>212</v>
      </c>
      <c r="E4" s="206" t="s">
        <v>200</v>
      </c>
      <c r="F4" s="207" t="s">
        <v>201</v>
      </c>
    </row>
    <row r="5" spans="1:15" ht="334.8" customHeight="1" thickBot="1" x14ac:dyDescent="0.35">
      <c r="A5" s="84" t="s">
        <v>46</v>
      </c>
      <c r="B5" s="85" t="s">
        <v>202</v>
      </c>
      <c r="C5" s="86" t="s">
        <v>203</v>
      </c>
      <c r="D5" s="86" t="s">
        <v>204</v>
      </c>
      <c r="E5" s="87" t="s">
        <v>205</v>
      </c>
      <c r="F5" s="88" t="s">
        <v>206</v>
      </c>
    </row>
    <row r="6" spans="1:15" ht="111.6" customHeight="1" thickBot="1" x14ac:dyDescent="0.35">
      <c r="A6" s="89" t="s">
        <v>47</v>
      </c>
      <c r="B6" s="90" t="s">
        <v>73</v>
      </c>
      <c r="C6" s="86" t="s">
        <v>152</v>
      </c>
      <c r="D6" s="86" t="s">
        <v>153</v>
      </c>
      <c r="E6" s="91" t="s">
        <v>154</v>
      </c>
      <c r="F6" s="92" t="s">
        <v>74</v>
      </c>
    </row>
    <row r="7" spans="1:15" ht="115.2" customHeight="1" thickBot="1" x14ac:dyDescent="0.35">
      <c r="A7" s="89" t="s">
        <v>52</v>
      </c>
      <c r="B7" s="93" t="s">
        <v>213</v>
      </c>
      <c r="C7" s="91" t="s">
        <v>214</v>
      </c>
      <c r="D7" s="94" t="s">
        <v>215</v>
      </c>
      <c r="E7" s="95" t="s">
        <v>216</v>
      </c>
      <c r="F7" s="96" t="s">
        <v>217</v>
      </c>
    </row>
    <row r="8" spans="1:15" ht="91.2" customHeight="1" thickBot="1" x14ac:dyDescent="0.35">
      <c r="A8" s="89" t="s">
        <v>53</v>
      </c>
      <c r="B8" s="90" t="s">
        <v>218</v>
      </c>
      <c r="C8" s="86" t="s">
        <v>219</v>
      </c>
      <c r="D8" s="97" t="s">
        <v>220</v>
      </c>
      <c r="E8" s="91" t="s">
        <v>221</v>
      </c>
      <c r="F8" s="98" t="s">
        <v>222</v>
      </c>
    </row>
    <row r="9" spans="1:15" x14ac:dyDescent="0.3">
      <c r="B9" s="67"/>
      <c r="C9" s="67"/>
      <c r="D9" s="67"/>
      <c r="E9" s="67"/>
      <c r="F9" s="67"/>
    </row>
    <row r="10" spans="1:15" x14ac:dyDescent="0.3">
      <c r="A10" s="99" t="s">
        <v>75</v>
      </c>
      <c r="B10" s="344" t="s">
        <v>76</v>
      </c>
      <c r="C10" s="344"/>
      <c r="D10" s="344"/>
      <c r="E10" s="344"/>
      <c r="F10" s="344"/>
    </row>
    <row r="11" spans="1:15" ht="15" customHeight="1" x14ac:dyDescent="0.3">
      <c r="A11" s="100" t="s">
        <v>58</v>
      </c>
      <c r="B11" s="345" t="s">
        <v>77</v>
      </c>
      <c r="C11" s="345"/>
      <c r="D11" s="345"/>
      <c r="E11" s="345"/>
      <c r="F11" s="345"/>
      <c r="G11" s="101"/>
      <c r="H11" s="101"/>
      <c r="I11" s="101"/>
      <c r="J11" s="101"/>
      <c r="K11"/>
      <c r="L11" s="52"/>
      <c r="M11" s="52"/>
      <c r="N11" s="52"/>
      <c r="O11" s="52"/>
    </row>
    <row r="12" spans="1:15" x14ac:dyDescent="0.3">
      <c r="A12" s="102" t="s">
        <v>78</v>
      </c>
      <c r="B12" s="346" t="s">
        <v>79</v>
      </c>
      <c r="C12" s="346"/>
      <c r="D12" s="346"/>
      <c r="E12" s="346"/>
      <c r="F12" s="346"/>
      <c r="H12" s="103"/>
    </row>
    <row r="13" spans="1:15" x14ac:dyDescent="0.3">
      <c r="B13" s="104"/>
      <c r="C13" s="104"/>
      <c r="D13" s="104"/>
      <c r="E13" s="104"/>
      <c r="F13" s="104"/>
      <c r="H13" s="103"/>
    </row>
    <row r="14" spans="1:15" ht="18" customHeight="1" x14ac:dyDescent="0.3">
      <c r="B14" s="104"/>
      <c r="C14" s="104"/>
      <c r="D14" s="104"/>
      <c r="E14" s="104"/>
      <c r="F14" s="104"/>
      <c r="H14" s="347"/>
      <c r="I14" s="347"/>
      <c r="J14" s="347"/>
      <c r="K14" s="347"/>
    </row>
    <row r="15" spans="1:15" x14ac:dyDescent="0.3">
      <c r="B15" s="104"/>
      <c r="C15" s="104"/>
      <c r="D15" s="104"/>
      <c r="E15" s="104"/>
      <c r="F15" s="104"/>
      <c r="H15" s="72"/>
      <c r="I15" s="70"/>
      <c r="J15" s="70"/>
      <c r="K15" s="105"/>
    </row>
    <row r="16" spans="1:15" ht="15" customHeight="1" x14ac:dyDescent="0.3">
      <c r="H16" s="70"/>
      <c r="I16" s="70"/>
      <c r="J16" s="70"/>
      <c r="K16" s="105"/>
    </row>
    <row r="17" spans="8:11" ht="15" customHeight="1" x14ac:dyDescent="0.3">
      <c r="H17" s="70"/>
      <c r="I17" s="70"/>
      <c r="J17" s="71"/>
      <c r="K17" s="105"/>
    </row>
    <row r="18" spans="8:11" ht="15" customHeight="1" x14ac:dyDescent="0.3">
      <c r="H18" s="70"/>
      <c r="I18" s="70"/>
      <c r="J18" s="71"/>
      <c r="K18" s="105"/>
    </row>
    <row r="19" spans="8:11" ht="15" customHeight="1" x14ac:dyDescent="0.3">
      <c r="H19" s="70"/>
      <c r="I19" s="70"/>
      <c r="J19" s="72"/>
      <c r="K19" s="105"/>
    </row>
    <row r="20" spans="8:11" ht="15" customHeight="1" x14ac:dyDescent="0.3">
      <c r="H20" s="70"/>
      <c r="I20" s="70"/>
      <c r="J20" s="70"/>
      <c r="K20" s="105"/>
    </row>
    <row r="45" spans="2:8" s="52" customFormat="1" x14ac:dyDescent="0.3">
      <c r="B45"/>
      <c r="C45"/>
      <c r="D45"/>
      <c r="E45"/>
      <c r="F45"/>
      <c r="G45"/>
    </row>
    <row r="46" spans="2:8" s="52" customFormat="1" x14ac:dyDescent="0.3">
      <c r="B46"/>
      <c r="C46"/>
      <c r="D46"/>
      <c r="E46"/>
      <c r="F46"/>
      <c r="G46"/>
      <c r="H46" s="103"/>
    </row>
    <row r="47" spans="2:8" s="52" customFormat="1" x14ac:dyDescent="0.3">
      <c r="B47"/>
      <c r="C47"/>
      <c r="D47"/>
      <c r="E47"/>
      <c r="F47"/>
      <c r="G47"/>
      <c r="H47" s="103"/>
    </row>
    <row r="48" spans="2:8" s="52" customFormat="1" x14ac:dyDescent="0.3">
      <c r="B48"/>
      <c r="C48"/>
      <c r="D48"/>
      <c r="E48"/>
      <c r="F48"/>
      <c r="G48"/>
      <c r="H48" s="103"/>
    </row>
    <row r="49" spans="2:8" s="52" customFormat="1" x14ac:dyDescent="0.3">
      <c r="B49"/>
      <c r="C49"/>
      <c r="D49"/>
      <c r="E49"/>
      <c r="F49"/>
      <c r="G49"/>
      <c r="H49" s="103"/>
    </row>
    <row r="50" spans="2:8" s="52" customFormat="1" x14ac:dyDescent="0.3">
      <c r="B50"/>
      <c r="C50"/>
      <c r="D50"/>
      <c r="E50"/>
      <c r="F50"/>
      <c r="G50"/>
    </row>
  </sheetData>
  <mergeCells count="5">
    <mergeCell ref="A1:F1"/>
    <mergeCell ref="B10:F10"/>
    <mergeCell ref="B11:F11"/>
    <mergeCell ref="B12:F12"/>
    <mergeCell ref="H14:K14"/>
  </mergeCells>
  <printOptions horizontalCentered="1"/>
  <pageMargins left="0.23622047244094491" right="0.23622047244094491" top="0.74803149606299213" bottom="0.74803149606299213" header="0.31496062992125984" footer="0.31496062992125984"/>
  <pageSetup paperSize="3" scale="97" orientation="landscape" r:id="rId1"/>
  <headerFooter>
    <oddHeader>&amp;C&amp;"-,Bold"&amp;12General Performance Ratings and  Corresponding Likelihood of Failure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689FD-EDD4-4D87-B063-2DA1A4FD84C8}">
  <sheetPr>
    <tabColor theme="7" tint="-0.249977111117893"/>
    <pageSetUpPr fitToPage="1"/>
  </sheetPr>
  <dimension ref="A1:F49"/>
  <sheetViews>
    <sheetView zoomScale="80" zoomScaleNormal="80" workbookViewId="0">
      <pane ySplit="1" topLeftCell="A2" activePane="bottomLeft" state="frozen"/>
      <selection sqref="A1:A2"/>
      <selection pane="bottomLeft"/>
    </sheetView>
  </sheetViews>
  <sheetFormatPr defaultColWidth="9.109375" defaultRowHeight="14.4" x14ac:dyDescent="0.3"/>
  <cols>
    <col min="1" max="1" width="25.6640625" customWidth="1"/>
    <col min="2" max="2" width="80.6640625" customWidth="1"/>
    <col min="3" max="3" width="5.6640625" customWidth="1"/>
    <col min="4" max="4" width="80.6640625" customWidth="1"/>
    <col min="5" max="6" width="10.6640625" style="52" customWidth="1"/>
  </cols>
  <sheetData>
    <row r="1" spans="1:6" ht="81" customHeight="1" thickBot="1" x14ac:dyDescent="0.35">
      <c r="A1" s="50" t="s">
        <v>41</v>
      </c>
      <c r="B1" s="50" t="s">
        <v>42</v>
      </c>
      <c r="C1" s="51" t="s">
        <v>43</v>
      </c>
      <c r="D1" s="50" t="s">
        <v>155</v>
      </c>
    </row>
    <row r="2" spans="1:6" ht="168" customHeight="1" x14ac:dyDescent="0.3">
      <c r="A2" s="348" t="s">
        <v>44</v>
      </c>
      <c r="B2" s="350" t="s">
        <v>45</v>
      </c>
      <c r="C2" s="53" t="s">
        <v>46</v>
      </c>
      <c r="D2" s="54" t="s">
        <v>156</v>
      </c>
    </row>
    <row r="3" spans="1:6" ht="93" customHeight="1" thickBot="1" x14ac:dyDescent="0.35">
      <c r="A3" s="349"/>
      <c r="B3" s="351"/>
      <c r="C3" s="55" t="s">
        <v>47</v>
      </c>
      <c r="D3" s="56" t="s">
        <v>48</v>
      </c>
    </row>
    <row r="4" spans="1:6" ht="106.2" customHeight="1" x14ac:dyDescent="0.3">
      <c r="A4" s="348" t="s">
        <v>49</v>
      </c>
      <c r="B4" s="350" t="s">
        <v>50</v>
      </c>
      <c r="C4" s="53" t="s">
        <v>46</v>
      </c>
      <c r="D4" s="57" t="s">
        <v>51</v>
      </c>
    </row>
    <row r="5" spans="1:6" ht="76.95" customHeight="1" x14ac:dyDescent="0.3">
      <c r="A5" s="352"/>
      <c r="B5" s="353"/>
      <c r="C5" s="58" t="s">
        <v>47</v>
      </c>
      <c r="D5" s="59" t="s">
        <v>157</v>
      </c>
    </row>
    <row r="6" spans="1:6" ht="125.25" customHeight="1" x14ac:dyDescent="0.3">
      <c r="A6" s="352"/>
      <c r="B6" s="353"/>
      <c r="C6" s="60" t="s">
        <v>52</v>
      </c>
      <c r="D6" s="61" t="s">
        <v>279</v>
      </c>
    </row>
    <row r="7" spans="1:6" ht="74.400000000000006" customHeight="1" thickBot="1" x14ac:dyDescent="0.35">
      <c r="A7" s="349"/>
      <c r="B7" s="351"/>
      <c r="C7" s="62" t="s">
        <v>53</v>
      </c>
      <c r="D7" s="61" t="s">
        <v>278</v>
      </c>
    </row>
    <row r="8" spans="1:6" ht="112.8" customHeight="1" x14ac:dyDescent="0.3">
      <c r="A8" s="348" t="s">
        <v>158</v>
      </c>
      <c r="B8" s="350" t="s">
        <v>54</v>
      </c>
      <c r="C8" s="63" t="s">
        <v>46</v>
      </c>
      <c r="D8" s="57" t="s">
        <v>159</v>
      </c>
    </row>
    <row r="9" spans="1:6" ht="75" customHeight="1" x14ac:dyDescent="0.3">
      <c r="A9" s="352"/>
      <c r="B9" s="353"/>
      <c r="C9" s="64" t="s">
        <v>47</v>
      </c>
      <c r="D9" s="59" t="s">
        <v>55</v>
      </c>
    </row>
    <row r="10" spans="1:6" ht="136.19999999999999" customHeight="1" x14ac:dyDescent="0.3">
      <c r="A10" s="352"/>
      <c r="B10" s="353"/>
      <c r="C10" s="60" t="s">
        <v>52</v>
      </c>
      <c r="D10" s="59" t="s">
        <v>228</v>
      </c>
    </row>
    <row r="11" spans="1:6" ht="76.2" customHeight="1" thickBot="1" x14ac:dyDescent="0.35">
      <c r="A11" s="349"/>
      <c r="B11" s="351"/>
      <c r="C11" s="65" t="s">
        <v>53</v>
      </c>
      <c r="D11" s="66" t="s">
        <v>229</v>
      </c>
    </row>
    <row r="12" spans="1:6" x14ac:dyDescent="0.3">
      <c r="A12" s="67"/>
      <c r="B12" s="67"/>
      <c r="C12" s="67"/>
      <c r="D12" s="67"/>
    </row>
    <row r="13" spans="1:6" ht="30" customHeight="1" x14ac:dyDescent="0.3">
      <c r="A13" s="68" t="s">
        <v>56</v>
      </c>
      <c r="B13" s="346" t="s">
        <v>57</v>
      </c>
      <c r="C13" s="346"/>
      <c r="D13" s="346"/>
      <c r="E13" s="210"/>
      <c r="F13" s="210"/>
    </row>
    <row r="14" spans="1:6" ht="68.25" customHeight="1" x14ac:dyDescent="0.3">
      <c r="A14" s="69" t="s">
        <v>58</v>
      </c>
      <c r="B14" s="346" t="s">
        <v>59</v>
      </c>
      <c r="C14" s="346"/>
      <c r="D14" s="346"/>
      <c r="E14" s="210"/>
      <c r="F14" s="210"/>
    </row>
    <row r="15" spans="1:6" ht="15" customHeight="1" x14ac:dyDescent="0.3">
      <c r="E15" s="70"/>
    </row>
    <row r="16" spans="1:6" ht="15" customHeight="1" x14ac:dyDescent="0.3">
      <c r="E16" s="71"/>
    </row>
    <row r="17" spans="5:5" ht="15" customHeight="1" x14ac:dyDescent="0.3">
      <c r="E17" s="71"/>
    </row>
    <row r="18" spans="5:5" ht="15" customHeight="1" x14ac:dyDescent="0.3">
      <c r="E18" s="72"/>
    </row>
    <row r="19" spans="5:5" ht="15" customHeight="1" x14ac:dyDescent="0.3">
      <c r="E19" s="70"/>
    </row>
    <row r="44" spans="1:4" s="52" customFormat="1" x14ac:dyDescent="0.3">
      <c r="A44"/>
      <c r="B44"/>
      <c r="C44"/>
      <c r="D44"/>
    </row>
    <row r="45" spans="1:4" s="52" customFormat="1" x14ac:dyDescent="0.3">
      <c r="A45"/>
      <c r="B45"/>
      <c r="C45"/>
      <c r="D45"/>
    </row>
    <row r="46" spans="1:4" s="52" customFormat="1" x14ac:dyDescent="0.3">
      <c r="A46"/>
      <c r="B46"/>
      <c r="C46"/>
      <c r="D46"/>
    </row>
    <row r="47" spans="1:4" s="52" customFormat="1" x14ac:dyDescent="0.3">
      <c r="A47"/>
      <c r="B47"/>
      <c r="C47"/>
      <c r="D47"/>
    </row>
    <row r="48" spans="1:4" s="52" customFormat="1" x14ac:dyDescent="0.3">
      <c r="A48"/>
      <c r="B48"/>
      <c r="C48"/>
      <c r="D48"/>
    </row>
    <row r="49" spans="1:4" s="52" customFormat="1" x14ac:dyDescent="0.3">
      <c r="A49"/>
      <c r="B49"/>
      <c r="C49"/>
      <c r="D49"/>
    </row>
  </sheetData>
  <mergeCells count="8">
    <mergeCell ref="B13:D13"/>
    <mergeCell ref="B14:D14"/>
    <mergeCell ref="A2:A3"/>
    <mergeCell ref="B2:B3"/>
    <mergeCell ref="A4:A7"/>
    <mergeCell ref="B4:B7"/>
    <mergeCell ref="A8:A11"/>
    <mergeCell ref="B8:B11"/>
  </mergeCells>
  <printOptions horizontalCentered="1"/>
  <pageMargins left="0.23622047244094491" right="0.23622047244094491" top="0.74803149606299213" bottom="0.74803149606299213" header="0.31496062992125984" footer="0.31496062992125984"/>
  <pageSetup paperSize="3" scale="69" orientation="portrait" r:id="rId1"/>
  <headerFooter>
    <oddHeader>&amp;C&amp;"-,Bold"&amp;12 Asset Levels of Service Targets and Performance Critera for Wastewater Infrastructure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BC0A-81A3-4D2C-9011-01FA64A71A90}">
  <sheetPr>
    <tabColor theme="9"/>
    <pageSetUpPr fitToPage="1"/>
  </sheetPr>
  <dimension ref="A1:O82"/>
  <sheetViews>
    <sheetView zoomScale="70" zoomScaleNormal="70" workbookViewId="0">
      <pane ySplit="2" topLeftCell="A3" activePane="bottomLeft" state="frozen"/>
      <selection activeCell="J244" sqref="J244"/>
      <selection pane="bottomLeft" activeCell="A3" sqref="A3:A12"/>
    </sheetView>
  </sheetViews>
  <sheetFormatPr defaultColWidth="9.109375" defaultRowHeight="14.4" x14ac:dyDescent="0.3"/>
  <cols>
    <col min="1" max="1" width="20.6640625" style="123" customWidth="1"/>
    <col min="2" max="2" width="6.6640625" style="127" customWidth="1"/>
    <col min="3" max="3" width="45.6640625" style="126" customWidth="1"/>
    <col min="4" max="4" width="60" style="125" customWidth="1"/>
    <col min="5" max="5" width="12.77734375" style="125" customWidth="1"/>
    <col min="6" max="10" width="4.6640625" style="124" customWidth="1"/>
    <col min="11" max="11" width="5.33203125" style="124" customWidth="1"/>
    <col min="12" max="12" width="4.6640625" style="124" customWidth="1"/>
    <col min="13" max="16384" width="9.109375" style="123"/>
  </cols>
  <sheetData>
    <row r="1" spans="1:15" ht="60" customHeight="1" thickBot="1" x14ac:dyDescent="0.35">
      <c r="A1" s="306" t="s">
        <v>284</v>
      </c>
      <c r="B1" s="379" t="s">
        <v>43</v>
      </c>
      <c r="C1" s="306" t="s">
        <v>182</v>
      </c>
      <c r="D1" s="306" t="s">
        <v>184</v>
      </c>
      <c r="E1" s="306" t="s">
        <v>285</v>
      </c>
      <c r="F1" s="303" t="s">
        <v>183</v>
      </c>
      <c r="G1" s="304"/>
      <c r="H1" s="304"/>
      <c r="I1" s="304"/>
      <c r="J1" s="304"/>
      <c r="K1" s="304"/>
      <c r="L1" s="305"/>
    </row>
    <row r="2" spans="1:15" ht="65.099999999999994" customHeight="1" thickBot="1" x14ac:dyDescent="0.35">
      <c r="A2" s="322"/>
      <c r="B2" s="381"/>
      <c r="C2" s="322"/>
      <c r="D2" s="322"/>
      <c r="E2" s="322"/>
      <c r="F2" s="166" t="s">
        <v>150</v>
      </c>
      <c r="G2" s="165" t="s">
        <v>109</v>
      </c>
      <c r="H2" s="164" t="s">
        <v>110</v>
      </c>
      <c r="I2" s="163" t="s">
        <v>111</v>
      </c>
      <c r="J2" s="162" t="s">
        <v>112</v>
      </c>
      <c r="K2" s="187" t="s">
        <v>113</v>
      </c>
      <c r="L2" s="161" t="s">
        <v>114</v>
      </c>
    </row>
    <row r="3" spans="1:15" ht="54.6" customHeight="1" x14ac:dyDescent="0.3">
      <c r="A3" s="382" t="s">
        <v>337</v>
      </c>
      <c r="B3" s="379" t="s">
        <v>46</v>
      </c>
      <c r="C3" s="372" t="s">
        <v>207</v>
      </c>
      <c r="D3" s="152" t="s">
        <v>179</v>
      </c>
      <c r="E3" s="145"/>
      <c r="F3" s="159"/>
      <c r="G3" s="146"/>
      <c r="H3" s="146"/>
      <c r="I3" s="146"/>
      <c r="J3" s="146"/>
      <c r="K3" s="142"/>
      <c r="L3" s="218" t="str">
        <f>IF(K3&gt;0,"N/A",IF(SUM(F3:J3)=0,"",SUM(F3:J3)))</f>
        <v/>
      </c>
    </row>
    <row r="4" spans="1:15" ht="52.65" customHeight="1" x14ac:dyDescent="0.3">
      <c r="A4" s="383"/>
      <c r="B4" s="380"/>
      <c r="C4" s="388"/>
      <c r="D4" s="152" t="s">
        <v>115</v>
      </c>
      <c r="E4" s="145"/>
      <c r="F4" s="151"/>
      <c r="G4" s="143"/>
      <c r="H4" s="143"/>
      <c r="I4" s="143"/>
      <c r="J4" s="143"/>
      <c r="K4" s="142"/>
      <c r="L4" s="119" t="str">
        <f>IF(K4&gt;0,"N/A",IF(SUM(F4:J4)=0,"",SUM(F4:J4)))</f>
        <v/>
      </c>
    </row>
    <row r="5" spans="1:15" ht="44.4" customHeight="1" x14ac:dyDescent="0.3">
      <c r="A5" s="383"/>
      <c r="B5" s="380"/>
      <c r="C5" s="388"/>
      <c r="D5" s="152" t="s">
        <v>116</v>
      </c>
      <c r="E5" s="145"/>
      <c r="F5" s="151"/>
      <c r="G5" s="143"/>
      <c r="H5" s="143"/>
      <c r="I5" s="143"/>
      <c r="J5" s="143"/>
      <c r="K5" s="142"/>
      <c r="L5" s="119" t="str">
        <f>IF(K5&gt;0,"N/A",IF(SUM(F5:J5)=0,"",SUM(F5:J5)))</f>
        <v/>
      </c>
    </row>
    <row r="6" spans="1:15" ht="50.4" customHeight="1" thickBot="1" x14ac:dyDescent="0.35">
      <c r="A6" s="383"/>
      <c r="B6" s="380"/>
      <c r="C6" s="388"/>
      <c r="D6" s="152" t="s">
        <v>178</v>
      </c>
      <c r="E6" s="145"/>
      <c r="F6" s="151"/>
      <c r="G6" s="143"/>
      <c r="H6" s="143"/>
      <c r="I6" s="143"/>
      <c r="J6" s="143"/>
      <c r="K6" s="142"/>
      <c r="L6" s="118" t="str">
        <f>IF(K6&gt;0,"N/A",IF(SUM(F6:J6)=0,"",SUM(F6:J6)))</f>
        <v/>
      </c>
    </row>
    <row r="7" spans="1:15" ht="15.6" customHeight="1" thickBot="1" x14ac:dyDescent="0.35">
      <c r="A7" s="383"/>
      <c r="B7" s="380"/>
      <c r="C7" s="374"/>
      <c r="D7" s="140" t="s">
        <v>117</v>
      </c>
      <c r="E7" s="121">
        <f>SUMIF(L3:L6,100,E3:E6)</f>
        <v>0</v>
      </c>
      <c r="F7" s="122" t="str">
        <f>IFERROR(IF($E7=0,(SUM(F3:F6)/COUNTIF($L3:$L6,100)),(SUMPRODUCT(F3:F6,$E3:$E6)/$E7)),"")</f>
        <v/>
      </c>
      <c r="G7" s="122" t="str">
        <f>IFERROR(IF($E7=0,(SUM(G3:G6)/COUNTIF($L3:$L6,100)),(SUMPRODUCT(G3:G6,$E3:$E6)/$E7)),"")</f>
        <v/>
      </c>
      <c r="H7" s="122" t="str">
        <f>IFERROR(IF($E7=0,(SUM(H3:H6)/COUNTIF($L3:$L6,100)),(SUMPRODUCT(H3:H6,$E3:$E6)/$E7)),"")</f>
        <v/>
      </c>
      <c r="I7" s="122" t="str">
        <f>IFERROR(IF($E7=0,(SUM(I3:I6)/COUNTIF($L3:$L6,100)),(SUMPRODUCT(I3:I6,$E3:$E6)/$E7)),"")</f>
        <v/>
      </c>
      <c r="J7" s="122" t="str">
        <f>IFERROR(IF($E7=0,(SUM(J3:J6)/COUNTIF($L3:$L6,100)),(SUMPRODUCT(J3:J6,$E3:$E6)/$E7)),"")</f>
        <v/>
      </c>
      <c r="K7" s="261" t="str">
        <f>IFERROR((COUNT(K3:K6)/(COUNTA(L3:L6)-COUNTBLANK(L3:L6))*100),"")</f>
        <v/>
      </c>
      <c r="L7" s="139">
        <f>SUM(F7:J7)</f>
        <v>0</v>
      </c>
    </row>
    <row r="8" spans="1:15" ht="15.6" customHeight="1" thickBot="1" x14ac:dyDescent="0.35">
      <c r="A8" s="383"/>
      <c r="B8" s="381"/>
      <c r="C8" s="375"/>
      <c r="D8" s="140" t="s">
        <v>333</v>
      </c>
      <c r="E8" s="181" t="str">
        <f>IFERROR(ROUND((F7/100*1+G7/100*2+H7/100*3+I7/100*4+J7/100*5),0),"")</f>
        <v/>
      </c>
      <c r="F8" s="376">
        <f>IF(E8=1,"Very Good",IF(E8=2,"Good",IF(E8=3,"Fair",IF(E8=4,"Poor",IF(E8=5,"Very Poor",0)))))</f>
        <v>0</v>
      </c>
      <c r="G8" s="377"/>
      <c r="H8" s="377"/>
      <c r="I8" s="377"/>
      <c r="J8" s="377"/>
      <c r="K8" s="377"/>
      <c r="L8" s="378"/>
    </row>
    <row r="9" spans="1:15" ht="94.5" customHeight="1" x14ac:dyDescent="0.3">
      <c r="A9" s="383"/>
      <c r="B9" s="379" t="s">
        <v>47</v>
      </c>
      <c r="C9" s="371" t="s">
        <v>118</v>
      </c>
      <c r="D9" s="259" t="s">
        <v>119</v>
      </c>
      <c r="E9" s="145"/>
      <c r="F9" s="151"/>
      <c r="G9" s="143"/>
      <c r="H9" s="143"/>
      <c r="I9" s="143"/>
      <c r="J9" s="143"/>
      <c r="K9" s="142"/>
      <c r="L9" s="119" t="str">
        <f>IF(K9&gt;0,"N/A",IF(SUM(F9:J9)=0,"",SUM(F9:J9)))</f>
        <v/>
      </c>
    </row>
    <row r="10" spans="1:15" ht="21.3" customHeight="1" thickBot="1" x14ac:dyDescent="0.35">
      <c r="A10" s="383"/>
      <c r="B10" s="380"/>
      <c r="C10" s="387"/>
      <c r="D10" s="260" t="s">
        <v>282</v>
      </c>
      <c r="E10" s="145"/>
      <c r="F10" s="151"/>
      <c r="G10" s="143"/>
      <c r="H10" s="143"/>
      <c r="I10" s="143"/>
      <c r="J10" s="143"/>
      <c r="K10" s="142"/>
      <c r="L10" s="119" t="str">
        <f>IF(K10&gt;0,"N/A",IF(SUM(F10:J10)=0,"",SUM(F10:J10)))</f>
        <v/>
      </c>
    </row>
    <row r="11" spans="1:15" ht="15" customHeight="1" thickBot="1" x14ac:dyDescent="0.35">
      <c r="A11" s="383"/>
      <c r="B11" s="380"/>
      <c r="C11" s="374"/>
      <c r="D11" s="140" t="s">
        <v>120</v>
      </c>
      <c r="E11" s="121">
        <f>SUMIF(L9:L10,100,E9:E10)</f>
        <v>0</v>
      </c>
      <c r="F11" s="122" t="str">
        <f>IFERROR(IF($E11=0,(SUM(F9:F10)/COUNTIF($L9:$L10,100)),(SUMPRODUCT(F9:F10,$E9:$E10)/$E11)),"")</f>
        <v/>
      </c>
      <c r="G11" s="122" t="str">
        <f t="shared" ref="G11:I11" si="0">IFERROR(IF($E11=0,(SUM(G9:G10)/COUNTIF($L9:$L10,100)),(SUMPRODUCT(G9:G10,$E9:$E10)/$E11)),"")</f>
        <v/>
      </c>
      <c r="H11" s="122" t="str">
        <f>IFERROR(IF($E11=0,(SUM(H9:H10)/COUNTIF($L9:$L10,100)),(SUMPRODUCT(H9:H10,$E9:$E10)/$E11)),"")</f>
        <v/>
      </c>
      <c r="I11" s="122" t="str">
        <f t="shared" si="0"/>
        <v/>
      </c>
      <c r="J11" s="122" t="str">
        <f>IFERROR(IF($E11=0,(SUM(J9:J10)/COUNTIF($L9:$L10,100)),(SUMPRODUCT(J9:J10,$E9:$E10)/$E11)),"")</f>
        <v/>
      </c>
      <c r="K11" s="261" t="str">
        <f>IFERROR((COUNT(K9:K10)/(COUNTA(L9:L10)-COUNTBLANK(L9:L10))*100),"")</f>
        <v/>
      </c>
      <c r="L11" s="139">
        <f>SUM(F11:J11)</f>
        <v>0</v>
      </c>
      <c r="M11" s="124"/>
      <c r="N11" s="124"/>
      <c r="O11" s="124"/>
    </row>
    <row r="12" spans="1:15" ht="15" customHeight="1" thickBot="1" x14ac:dyDescent="0.35">
      <c r="A12" s="384"/>
      <c r="B12" s="381"/>
      <c r="C12" s="375"/>
      <c r="D12" s="140" t="s">
        <v>334</v>
      </c>
      <c r="E12" s="181" t="str">
        <f>IFERROR(ROUND((F11/100*1+G11/100*2+H11/100*3+I11/100*4+J11/100*5),0),"")</f>
        <v/>
      </c>
      <c r="F12" s="376">
        <f>IF(E12=1,"Very Good",IF(E12=2,"Good",IF(E12=3,"Fair",IF(E12=4,"Poor",IF(E12=5,"Very Poor",0)))))</f>
        <v>0</v>
      </c>
      <c r="G12" s="377"/>
      <c r="H12" s="377"/>
      <c r="I12" s="377"/>
      <c r="J12" s="377"/>
      <c r="K12" s="377"/>
      <c r="L12" s="378"/>
      <c r="M12" s="124"/>
      <c r="N12" s="124"/>
      <c r="O12" s="124"/>
    </row>
    <row r="13" spans="1:15" ht="15" customHeight="1" x14ac:dyDescent="0.3">
      <c r="A13" s="382" t="s">
        <v>23</v>
      </c>
      <c r="B13" s="379" t="s">
        <v>46</v>
      </c>
      <c r="C13" s="371" t="s">
        <v>207</v>
      </c>
      <c r="D13" s="160" t="s">
        <v>180</v>
      </c>
      <c r="E13" s="145"/>
      <c r="F13" s="154"/>
      <c r="G13" s="153"/>
      <c r="H13" s="153"/>
      <c r="I13" s="146"/>
      <c r="J13" s="146"/>
      <c r="K13" s="142"/>
      <c r="L13" s="119" t="str">
        <f>IF(K13&gt;0,"N/A",IF(SUM(F13:J13)=0,"",SUM(F13:J13)))</f>
        <v/>
      </c>
    </row>
    <row r="14" spans="1:15" ht="45.45" customHeight="1" x14ac:dyDescent="0.3">
      <c r="A14" s="383"/>
      <c r="B14" s="380"/>
      <c r="C14" s="388"/>
      <c r="D14" s="152" t="s">
        <v>179</v>
      </c>
      <c r="E14" s="145"/>
      <c r="F14" s="151"/>
      <c r="G14" s="143"/>
      <c r="H14" s="143"/>
      <c r="I14" s="143"/>
      <c r="J14" s="143"/>
      <c r="K14" s="142"/>
      <c r="L14" s="119" t="str">
        <f>IF(K14&gt;0,"N/A",IF(SUM(F14:J14)=0,"",SUM(F14:J14)))</f>
        <v/>
      </c>
    </row>
    <row r="15" spans="1:15" ht="30" customHeight="1" x14ac:dyDescent="0.3">
      <c r="A15" s="383"/>
      <c r="B15" s="380"/>
      <c r="C15" s="388"/>
      <c r="D15" s="152" t="s">
        <v>115</v>
      </c>
      <c r="E15" s="145"/>
      <c r="F15" s="151"/>
      <c r="G15" s="143"/>
      <c r="H15" s="143"/>
      <c r="I15" s="143"/>
      <c r="J15" s="143"/>
      <c r="K15" s="142"/>
      <c r="L15" s="119" t="str">
        <f>IF(K15&gt;0,"N/A",IF(SUM(F15:J15)=0,"",SUM(F15:J15)))</f>
        <v/>
      </c>
    </row>
    <row r="16" spans="1:15" ht="31.05" customHeight="1" x14ac:dyDescent="0.3">
      <c r="A16" s="383"/>
      <c r="B16" s="380"/>
      <c r="C16" s="388"/>
      <c r="D16" s="152" t="s">
        <v>116</v>
      </c>
      <c r="E16" s="145"/>
      <c r="F16" s="151"/>
      <c r="G16" s="143"/>
      <c r="H16" s="143"/>
      <c r="I16" s="143"/>
      <c r="J16" s="143"/>
      <c r="K16" s="142"/>
      <c r="L16" s="119" t="str">
        <f>IF(K16&gt;0,"N/A",IF(SUM(F16:J16)=0,"",SUM(F16:J16)))</f>
        <v/>
      </c>
    </row>
    <row r="17" spans="1:15" ht="57.6" customHeight="1" thickBot="1" x14ac:dyDescent="0.35">
      <c r="A17" s="383"/>
      <c r="B17" s="380"/>
      <c r="C17" s="389"/>
      <c r="D17" s="152" t="s">
        <v>178</v>
      </c>
      <c r="E17" s="145"/>
      <c r="F17" s="144"/>
      <c r="G17" s="143"/>
      <c r="H17" s="143"/>
      <c r="I17" s="143"/>
      <c r="J17" s="143"/>
      <c r="K17" s="142"/>
      <c r="L17" s="119" t="str">
        <f>IF(K17&gt;0,"N/A",IF(SUM(F17:J17)=0,"",SUM(F17:J17)))</f>
        <v/>
      </c>
    </row>
    <row r="18" spans="1:15" ht="15.6" customHeight="1" thickBot="1" x14ac:dyDescent="0.35">
      <c r="A18" s="383"/>
      <c r="B18" s="380"/>
      <c r="C18" s="374"/>
      <c r="D18" s="140" t="s">
        <v>117</v>
      </c>
      <c r="E18" s="121">
        <f>SUMIF(L13:L17,100,E13:E17)</f>
        <v>0</v>
      </c>
      <c r="F18" s="122" t="str">
        <f>IFERROR(IF($E18=0,(SUM(F13:F17)/COUNTIF($L13:$L17,100)),(SUMPRODUCT(F13:F17,$E13:$E17)/$E18)),"")</f>
        <v/>
      </c>
      <c r="G18" s="122" t="str">
        <f>IFERROR(IF($E18=0,(SUM(G13:G17)/COUNTIF($L13:$L17,100)),(SUMPRODUCT(G13:G17,$E13:$E17)/$E18)),"")</f>
        <v/>
      </c>
      <c r="H18" s="122" t="str">
        <f>IFERROR(IF($E18=0,(SUM(H13:H17)/COUNTIF($L13:$L17,100)),(SUMPRODUCT(H13:H17,$E13:$E17)/$E18)),"")</f>
        <v/>
      </c>
      <c r="I18" s="122" t="str">
        <f>IFERROR(IF($E18=0,(SUM(I13:I17)/COUNTIF($L13:$L17,100)),(SUMPRODUCT(I13:I17,$E13:$E17)/$E18)),"")</f>
        <v/>
      </c>
      <c r="J18" s="122" t="str">
        <f>IFERROR(IF($E18=0,(SUM(J13:J17)/COUNTIF($L13:$L17,100)),(SUMPRODUCT(J13:J17,$E13:$E17)/$E18)),"")</f>
        <v/>
      </c>
      <c r="K18" s="261" t="str">
        <f>IFERROR((COUNT(K13:K17)/(COUNTA(L13:L17)-COUNTBLANK(L13:L17))*100),"")</f>
        <v/>
      </c>
      <c r="L18" s="139">
        <f>SUM(F18:J18)</f>
        <v>0</v>
      </c>
    </row>
    <row r="19" spans="1:15" ht="15.6" customHeight="1" thickBot="1" x14ac:dyDescent="0.35">
      <c r="A19" s="383"/>
      <c r="B19" s="381"/>
      <c r="C19" s="375"/>
      <c r="D19" s="140" t="s">
        <v>333</v>
      </c>
      <c r="E19" s="181" t="str">
        <f>IFERROR(ROUND((F18/100*1+G18/100*2+H18/100*3+I18/100*4+J18/100*5),0),"")</f>
        <v/>
      </c>
      <c r="F19" s="376">
        <f>IF(E19=1,"Very Good",IF(E19=2,"Good",IF(E19=3,"Fair",IF(E19=4,"Poor",IF(E19=5,"Very Poor",0)))))</f>
        <v>0</v>
      </c>
      <c r="G19" s="377"/>
      <c r="H19" s="377"/>
      <c r="I19" s="377"/>
      <c r="J19" s="377"/>
      <c r="K19" s="377"/>
      <c r="L19" s="378"/>
    </row>
    <row r="20" spans="1:15" ht="94.5" customHeight="1" x14ac:dyDescent="0.3">
      <c r="A20" s="383"/>
      <c r="B20" s="379" t="s">
        <v>47</v>
      </c>
      <c r="C20" s="371" t="s">
        <v>118</v>
      </c>
      <c r="D20" s="259" t="s">
        <v>119</v>
      </c>
      <c r="E20" s="145"/>
      <c r="F20" s="151"/>
      <c r="G20" s="143"/>
      <c r="H20" s="143"/>
      <c r="I20" s="143"/>
      <c r="J20" s="143"/>
      <c r="K20" s="142"/>
      <c r="L20" s="119" t="str">
        <f>IF(K20&gt;0,"N/A",IF(SUM(F20:J20)=0,"",SUM(F20:J20)))</f>
        <v/>
      </c>
    </row>
    <row r="21" spans="1:15" ht="21.3" customHeight="1" thickBot="1" x14ac:dyDescent="0.35">
      <c r="A21" s="383"/>
      <c r="B21" s="380"/>
      <c r="C21" s="387"/>
      <c r="D21" s="260" t="s">
        <v>282</v>
      </c>
      <c r="E21" s="145"/>
      <c r="F21" s="151"/>
      <c r="G21" s="143"/>
      <c r="H21" s="143"/>
      <c r="I21" s="143"/>
      <c r="J21" s="143"/>
      <c r="K21" s="142"/>
      <c r="L21" s="119" t="str">
        <f>IF(K21&gt;0,"N/A",IF(SUM(F21:J21)=0,"",SUM(F21:J21)))</f>
        <v/>
      </c>
    </row>
    <row r="22" spans="1:15" ht="15" customHeight="1" thickBot="1" x14ac:dyDescent="0.35">
      <c r="A22" s="383"/>
      <c r="B22" s="380"/>
      <c r="C22" s="374"/>
      <c r="D22" s="140" t="s">
        <v>120</v>
      </c>
      <c r="E22" s="121">
        <f>SUMIF(L20:L21,100,E20:E21)</f>
        <v>0</v>
      </c>
      <c r="F22" s="122" t="str">
        <f>IFERROR(IF($E22=0,(SUM(F20:F21)/COUNTIF($L20:$L21,100)),(SUMPRODUCT(F20:F21,$E20:$E21)/$E22)),"")</f>
        <v/>
      </c>
      <c r="G22" s="122" t="str">
        <f>IFERROR(IF($E22=0,(SUM(G20:G21)/COUNTIF($L20:$L21,100)),(SUMPRODUCT(G20:G21,$E20:$E21)/$E22)),"")</f>
        <v/>
      </c>
      <c r="H22" s="122" t="str">
        <f t="shared" ref="H22:I22" si="1">IFERROR(IF($E22=0,(SUM(H20:H21)/COUNTIF($L20:$L21,100)),(SUMPRODUCT(H20:H21,$E20:$E21)/$E22)),"")</f>
        <v/>
      </c>
      <c r="I22" s="122" t="str">
        <f t="shared" si="1"/>
        <v/>
      </c>
      <c r="J22" s="122" t="str">
        <f>IFERROR(IF($E22=0,(SUM(J20:J21)/COUNTIF($L20:$L21,100)),(SUMPRODUCT(J20:J21,$E20:$E21)/$E22)),"")</f>
        <v/>
      </c>
      <c r="K22" s="261" t="str">
        <f>IFERROR((COUNT(K20:K21)/(COUNTA(L20:L21)-COUNTBLANK(L20:L21))*100),"")</f>
        <v/>
      </c>
      <c r="L22" s="139">
        <f>SUM(F22:J22)</f>
        <v>0</v>
      </c>
      <c r="M22" s="124"/>
      <c r="N22" s="124"/>
      <c r="O22" s="124"/>
    </row>
    <row r="23" spans="1:15" ht="15" customHeight="1" thickBot="1" x14ac:dyDescent="0.35">
      <c r="A23" s="384"/>
      <c r="B23" s="381"/>
      <c r="C23" s="375"/>
      <c r="D23" s="140" t="s">
        <v>334</v>
      </c>
      <c r="E23" s="181" t="str">
        <f>IFERROR(ROUND((F22/100*1+G22/100*2+H22/100*3+I22/100*4+J22/100*5),0),"")</f>
        <v/>
      </c>
      <c r="F23" s="376">
        <f>IF(E23=1,"Very Good",IF(E23=2,"Good",IF(E23=3,"Fair",IF(E23=4,"Poor",IF(E23=5,"Very Poor",0)))))</f>
        <v>0</v>
      </c>
      <c r="G23" s="377"/>
      <c r="H23" s="377"/>
      <c r="I23" s="377"/>
      <c r="J23" s="377"/>
      <c r="K23" s="377"/>
      <c r="L23" s="378"/>
      <c r="M23" s="124"/>
      <c r="N23" s="124"/>
      <c r="O23" s="124"/>
    </row>
    <row r="24" spans="1:15" ht="46.2" customHeight="1" x14ac:dyDescent="0.3">
      <c r="A24" s="382" t="s">
        <v>49</v>
      </c>
      <c r="B24" s="379" t="s">
        <v>46</v>
      </c>
      <c r="C24" s="385" t="s">
        <v>208</v>
      </c>
      <c r="D24" s="148" t="s">
        <v>177</v>
      </c>
      <c r="E24" s="145"/>
      <c r="F24" s="151"/>
      <c r="G24" s="143"/>
      <c r="H24" s="143"/>
      <c r="I24" s="143"/>
      <c r="J24" s="143"/>
      <c r="K24" s="142"/>
      <c r="L24" s="119" t="str">
        <f>IF(K24&gt;0,"N/A",IF(SUM(F24:J24)=0,"",SUM(F24:J24)))</f>
        <v/>
      </c>
    </row>
    <row r="25" spans="1:15" ht="33.6" customHeight="1" x14ac:dyDescent="0.3">
      <c r="A25" s="383"/>
      <c r="B25" s="380"/>
      <c r="C25" s="385"/>
      <c r="D25" s="148" t="s">
        <v>121</v>
      </c>
      <c r="E25" s="145"/>
      <c r="F25" s="151"/>
      <c r="G25" s="143"/>
      <c r="H25" s="143"/>
      <c r="I25" s="143"/>
      <c r="J25" s="143"/>
      <c r="K25" s="142"/>
      <c r="L25" s="119" t="str">
        <f>IF(K25&gt;0,"N/A",IF(SUM(F25:J25)=0,"",SUM(F25:J25)))</f>
        <v/>
      </c>
    </row>
    <row r="26" spans="1:15" ht="75" customHeight="1" thickBot="1" x14ac:dyDescent="0.35">
      <c r="A26" s="383"/>
      <c r="B26" s="380"/>
      <c r="C26" s="385"/>
      <c r="D26" s="152" t="s">
        <v>122</v>
      </c>
      <c r="E26" s="145"/>
      <c r="F26" s="151"/>
      <c r="G26" s="143"/>
      <c r="H26" s="143"/>
      <c r="I26" s="143"/>
      <c r="J26" s="143"/>
      <c r="K26" s="142"/>
      <c r="L26" s="119" t="str">
        <f>IF(K26&gt;0,"N/A",IF(SUM(F26:J26)=0,"",SUM(F26:J26)))</f>
        <v/>
      </c>
    </row>
    <row r="27" spans="1:15" ht="15.6" customHeight="1" thickBot="1" x14ac:dyDescent="0.35">
      <c r="A27" s="383"/>
      <c r="B27" s="380"/>
      <c r="C27" s="374"/>
      <c r="D27" s="140" t="s">
        <v>117</v>
      </c>
      <c r="E27" s="121">
        <f>SUMIF(L24:L26,100,E24:E26)</f>
        <v>0</v>
      </c>
      <c r="F27" s="122" t="str">
        <f>IFERROR(IF($E27=0,(SUM(F24:F26)/COUNTIF($L24:$L26,100)),(SUMPRODUCT(F24:F26,$E24:$E26)/$E27)),"")</f>
        <v/>
      </c>
      <c r="G27" s="122" t="str">
        <f>IFERROR(IF($E27=0,(SUM(G24:G26)/COUNTIF($L24:$L26,100)),(SUMPRODUCT(G24:G26,$E24:$E26)/$E27)),"")</f>
        <v/>
      </c>
      <c r="H27" s="122" t="str">
        <f>IFERROR(IF($E27=0,(SUM(H24:H26)/COUNTIF($L24:$L26,100)),(SUMPRODUCT(H24:H26,$E24:$E26)/$E27)),"")</f>
        <v/>
      </c>
      <c r="I27" s="122" t="str">
        <f>IFERROR(IF($E27=0,(SUM(I24:I26)/COUNTIF($L24:$L26,100)),(SUMPRODUCT(I24:I26,$E24:$E26)/$E27)),"")</f>
        <v/>
      </c>
      <c r="J27" s="122" t="str">
        <f>IFERROR(IF($E27=0,(SUM(J24:J26)/COUNTIF($L24:$L26,100)),(SUMPRODUCT(J24:J26,$E24:$E26)/$E27)),"")</f>
        <v/>
      </c>
      <c r="K27" s="261" t="str">
        <f>IFERROR((COUNT(K24:K26)/(COUNTA(L24:L26)-COUNTBLANK(L24:L26))*100),"")</f>
        <v/>
      </c>
      <c r="L27" s="139">
        <f>SUM(F27:J27)</f>
        <v>0</v>
      </c>
    </row>
    <row r="28" spans="1:15" ht="15.6" customHeight="1" thickBot="1" x14ac:dyDescent="0.35">
      <c r="A28" s="383"/>
      <c r="B28" s="381"/>
      <c r="C28" s="375"/>
      <c r="D28" s="140" t="s">
        <v>333</v>
      </c>
      <c r="E28" s="181" t="str">
        <f>IFERROR(ROUND((F27/100*1+G27/100*2+H27/100*3+I27/100*4+J27/100*5),0),"")</f>
        <v/>
      </c>
      <c r="F28" s="376">
        <f>IF(E28=1,"Very Good",IF(E28=2,"Good",IF(E28=3,"Fair",IF(E28=4,"Poor",IF(E28=5,"Very Poor",0)))))</f>
        <v>0</v>
      </c>
      <c r="G28" s="377"/>
      <c r="H28" s="377"/>
      <c r="I28" s="377"/>
      <c r="J28" s="377"/>
      <c r="K28" s="377"/>
      <c r="L28" s="378"/>
    </row>
    <row r="29" spans="1:15" ht="90" customHeight="1" x14ac:dyDescent="0.3">
      <c r="A29" s="383"/>
      <c r="B29" s="379" t="s">
        <v>47</v>
      </c>
      <c r="C29" s="371" t="s">
        <v>118</v>
      </c>
      <c r="D29" s="197" t="s">
        <v>176</v>
      </c>
      <c r="E29" s="145"/>
      <c r="F29" s="151"/>
      <c r="G29" s="143"/>
      <c r="H29" s="143"/>
      <c r="I29" s="143"/>
      <c r="J29" s="143"/>
      <c r="K29" s="142"/>
      <c r="L29" s="119" t="str">
        <f>IF(K29&gt;0,"N/A",IF(SUM(F29:J29)=0,"",SUM(F29:J29)))</f>
        <v/>
      </c>
    </row>
    <row r="30" spans="1:15" ht="21.3" customHeight="1" thickBot="1" x14ac:dyDescent="0.35">
      <c r="A30" s="383"/>
      <c r="B30" s="380"/>
      <c r="C30" s="387"/>
      <c r="D30" s="260" t="s">
        <v>282</v>
      </c>
      <c r="E30" s="145"/>
      <c r="F30" s="151"/>
      <c r="G30" s="143"/>
      <c r="H30" s="143"/>
      <c r="I30" s="143"/>
      <c r="J30" s="143"/>
      <c r="K30" s="142"/>
      <c r="L30" s="119" t="str">
        <f>IF(K30&gt;0,"N/A",IF(SUM(F30:J30)=0,"",SUM(F30:J30)))</f>
        <v/>
      </c>
    </row>
    <row r="31" spans="1:15" ht="15" customHeight="1" thickBot="1" x14ac:dyDescent="0.35">
      <c r="A31" s="383"/>
      <c r="B31" s="380"/>
      <c r="C31" s="374"/>
      <c r="D31" s="140" t="s">
        <v>120</v>
      </c>
      <c r="E31" s="121">
        <f>SUMIF(L29:L30,100,E29:E30)</f>
        <v>0</v>
      </c>
      <c r="F31" s="122" t="str">
        <f>IFERROR(IF($E31=0,(SUM(F29:F30)/COUNTIF($L29:$L30,100)),(SUMPRODUCT(F29:F30,$E29:$E30)/$E31)),"")</f>
        <v/>
      </c>
      <c r="G31" s="122" t="str">
        <f>IFERROR(IF($E31=0,(SUM(G29:G30)/COUNTIF($L29:$L30,100)),(SUMPRODUCT(G29:G30,$E29:$E30)/$E31)),"")</f>
        <v/>
      </c>
      <c r="H31" s="122" t="str">
        <f t="shared" ref="H31:J31" si="2">IFERROR(IF($E31=0,(SUM(H29:H30)/COUNTIF($L29:$L30,100)),(SUMPRODUCT(H29:H30,$E29:$E30)/$E31)),"")</f>
        <v/>
      </c>
      <c r="I31" s="122" t="str">
        <f>IFERROR(IF($E31=0,(SUM(I29:I30)/COUNTIF($L29:$L30,100)),(SUMPRODUCT(I29:I30,$E29:$E30)/$E31)),"")</f>
        <v/>
      </c>
      <c r="J31" s="122" t="str">
        <f t="shared" si="2"/>
        <v/>
      </c>
      <c r="K31" s="261" t="str">
        <f>IFERROR((COUNT(K29:K30)/(COUNTA(L29:L30)-COUNTBLANK(L29:L30))*100),"")</f>
        <v/>
      </c>
      <c r="L31" s="139">
        <f>SUM(F31:J31)</f>
        <v>0</v>
      </c>
      <c r="M31" s="124"/>
      <c r="N31" s="124"/>
      <c r="O31" s="124"/>
    </row>
    <row r="32" spans="1:15" ht="15" customHeight="1" thickBot="1" x14ac:dyDescent="0.35">
      <c r="A32" s="383"/>
      <c r="B32" s="381"/>
      <c r="C32" s="375"/>
      <c r="D32" s="140" t="s">
        <v>334</v>
      </c>
      <c r="E32" s="181" t="str">
        <f>IFERROR(ROUND((F31/100*1+G31/100*2+H31/100*3+I31/100*4+J31/100*5),0),"")</f>
        <v/>
      </c>
      <c r="F32" s="376">
        <f>IF(E32=1,"Very Good",IF(E32=2,"Good",IF(E32=3,"Fair",IF(E32=4,"Poor",IF(E32=5,"Very Poor",0)))))</f>
        <v>0</v>
      </c>
      <c r="G32" s="377"/>
      <c r="H32" s="377"/>
      <c r="I32" s="377"/>
      <c r="J32" s="377"/>
      <c r="K32" s="377"/>
      <c r="L32" s="378"/>
      <c r="M32" s="124"/>
      <c r="N32" s="124"/>
      <c r="O32" s="124"/>
    </row>
    <row r="33" spans="1:15" ht="29.4" customHeight="1" x14ac:dyDescent="0.3">
      <c r="A33" s="383"/>
      <c r="B33" s="379" t="s">
        <v>123</v>
      </c>
      <c r="C33" s="371" t="s">
        <v>227</v>
      </c>
      <c r="D33" s="160" t="s">
        <v>125</v>
      </c>
      <c r="E33" s="194"/>
      <c r="F33" s="154"/>
      <c r="G33" s="153"/>
      <c r="H33" s="153"/>
      <c r="I33" s="153"/>
      <c r="J33" s="153"/>
      <c r="K33" s="217"/>
      <c r="L33" s="218" t="str">
        <f t="shared" ref="L33:L38" si="3">IF(K33&gt;0,"N/A",IF(SUM(F33:J33)=0,"",SUM(F33:J33)))</f>
        <v/>
      </c>
    </row>
    <row r="34" spans="1:15" ht="16.649999999999999" customHeight="1" x14ac:dyDescent="0.3">
      <c r="A34" s="383"/>
      <c r="B34" s="380"/>
      <c r="C34" s="372"/>
      <c r="D34" s="152" t="s">
        <v>175</v>
      </c>
      <c r="E34" s="145"/>
      <c r="F34" s="151"/>
      <c r="G34" s="143"/>
      <c r="H34" s="143"/>
      <c r="I34" s="143"/>
      <c r="J34" s="143"/>
      <c r="K34" s="142"/>
      <c r="L34" s="119" t="str">
        <f t="shared" si="3"/>
        <v/>
      </c>
    </row>
    <row r="35" spans="1:15" ht="16.05" customHeight="1" x14ac:dyDescent="0.3">
      <c r="A35" s="383"/>
      <c r="B35" s="380"/>
      <c r="C35" s="372"/>
      <c r="D35" s="152" t="s">
        <v>174</v>
      </c>
      <c r="E35" s="145"/>
      <c r="F35" s="151"/>
      <c r="G35" s="143"/>
      <c r="H35" s="143"/>
      <c r="I35" s="143"/>
      <c r="J35" s="143"/>
      <c r="K35" s="142"/>
      <c r="L35" s="119" t="str">
        <f t="shared" si="3"/>
        <v/>
      </c>
    </row>
    <row r="36" spans="1:15" ht="16.05" customHeight="1" x14ac:dyDescent="0.3">
      <c r="A36" s="383"/>
      <c r="B36" s="380"/>
      <c r="C36" s="372"/>
      <c r="D36" s="152" t="s">
        <v>127</v>
      </c>
      <c r="E36" s="145"/>
      <c r="F36" s="151"/>
      <c r="G36" s="143"/>
      <c r="H36" s="143"/>
      <c r="I36" s="143"/>
      <c r="J36" s="143"/>
      <c r="K36" s="142"/>
      <c r="L36" s="119" t="str">
        <f t="shared" si="3"/>
        <v/>
      </c>
    </row>
    <row r="37" spans="1:15" ht="16.05" customHeight="1" x14ac:dyDescent="0.3">
      <c r="A37" s="383"/>
      <c r="B37" s="380"/>
      <c r="C37" s="373"/>
      <c r="D37" s="152" t="s">
        <v>276</v>
      </c>
      <c r="E37" s="145"/>
      <c r="F37" s="144"/>
      <c r="G37" s="143"/>
      <c r="H37" s="143"/>
      <c r="I37" s="143"/>
      <c r="J37" s="143"/>
      <c r="K37" s="142"/>
      <c r="L37" s="119" t="str">
        <f t="shared" si="3"/>
        <v/>
      </c>
    </row>
    <row r="38" spans="1:15" ht="45.6" customHeight="1" thickBot="1" x14ac:dyDescent="0.35">
      <c r="A38" s="383"/>
      <c r="B38" s="380"/>
      <c r="C38" s="215" t="s">
        <v>223</v>
      </c>
      <c r="D38" s="216" t="s">
        <v>129</v>
      </c>
      <c r="E38" s="150"/>
      <c r="F38" s="219"/>
      <c r="G38" s="220"/>
      <c r="H38" s="220"/>
      <c r="I38" s="220"/>
      <c r="J38" s="220"/>
      <c r="K38" s="149"/>
      <c r="L38" s="221" t="str">
        <f t="shared" si="3"/>
        <v/>
      </c>
      <c r="M38" s="125"/>
      <c r="N38" s="125"/>
    </row>
    <row r="39" spans="1:15" ht="15" customHeight="1" thickBot="1" x14ac:dyDescent="0.35">
      <c r="A39" s="383"/>
      <c r="B39" s="380"/>
      <c r="C39" s="374"/>
      <c r="D39" s="140" t="s">
        <v>128</v>
      </c>
      <c r="E39" s="121">
        <f>SUMIF(L33:L38,100,E33:E38)</f>
        <v>0</v>
      </c>
      <c r="F39" s="122" t="str">
        <f>IFERROR(IF($E39=0,(SUM(F33:F38)/COUNTIF($L33:$L38,100)),(SUMPRODUCT(F33:F38,$E33:$E38)/$E39)),"")</f>
        <v/>
      </c>
      <c r="G39" s="122" t="str">
        <f>IFERROR(IF($E39=0,(SUM(G33:G38)/COUNTIF($L33:$L38,100)),(SUMPRODUCT(G33:G38,$E33:$E38)/$E39)),"")</f>
        <v/>
      </c>
      <c r="H39" s="122" t="str">
        <f>IFERROR(IF($E39=0,(SUM(H33:H38)/COUNTIF($L33:$L38,100)),(SUMPRODUCT(H33:H38,$E33:$E38)/$E39)),"")</f>
        <v/>
      </c>
      <c r="I39" s="122" t="str">
        <f>IFERROR(IF($E39=0,(SUM(I33:I38)/COUNTIF($L33:$L38,100)),(SUMPRODUCT(I33:I38,$E33:$E38)/$E39)),"")</f>
        <v/>
      </c>
      <c r="J39" s="122" t="str">
        <f>IFERROR(IF($E39=0,(SUM(J33:J38)/COUNTIF($L33:$L38,100)),(SUMPRODUCT(J33:J38,$E33:$E38)/$E39)),"")</f>
        <v/>
      </c>
      <c r="K39" s="261" t="str">
        <f>IFERROR((COUNT(K33:K38)/(COUNTA(L33:L38)-COUNTBLANK(L33:L38))*100),"")</f>
        <v/>
      </c>
      <c r="L39" s="139">
        <f>SUM(F39:J39)</f>
        <v>0</v>
      </c>
    </row>
    <row r="40" spans="1:15" ht="15" customHeight="1" thickBot="1" x14ac:dyDescent="0.35">
      <c r="A40" s="383"/>
      <c r="B40" s="381"/>
      <c r="C40" s="375"/>
      <c r="D40" s="140" t="s">
        <v>335</v>
      </c>
      <c r="E40" s="181" t="str">
        <f>IFERROR(ROUND((F39/100*1+G39/100*2+H39/100*3+I39/100*4+J39/100*5),0),"")</f>
        <v/>
      </c>
      <c r="F40" s="376">
        <f>IF(E40=1,"Very Good",IF(E40=2,"Good",IF(E40=3,"Fair",IF(E40=4,"Poor",IF(E40=5,"Very Poor",0)))))</f>
        <v>0</v>
      </c>
      <c r="G40" s="377"/>
      <c r="H40" s="377"/>
      <c r="I40" s="377"/>
      <c r="J40" s="377"/>
      <c r="K40" s="377"/>
      <c r="L40" s="378"/>
    </row>
    <row r="41" spans="1:15" ht="60.75" customHeight="1" x14ac:dyDescent="0.3">
      <c r="A41" s="383"/>
      <c r="B41" s="379" t="s">
        <v>53</v>
      </c>
      <c r="C41" s="197" t="s">
        <v>224</v>
      </c>
      <c r="D41" s="148" t="s">
        <v>277</v>
      </c>
      <c r="E41" s="145"/>
      <c r="F41" s="159"/>
      <c r="G41" s="146"/>
      <c r="H41" s="146"/>
      <c r="I41" s="146"/>
      <c r="J41" s="146"/>
      <c r="K41" s="142"/>
      <c r="L41" s="118" t="str">
        <f>IF(K41&gt;0,"N/A",IF(SUM(F41:J41)=0,"",SUM(F41:J41)))</f>
        <v/>
      </c>
    </row>
    <row r="42" spans="1:15" ht="41.7" customHeight="1" thickBot="1" x14ac:dyDescent="0.35">
      <c r="A42" s="383"/>
      <c r="B42" s="380"/>
      <c r="C42" s="273" t="s">
        <v>225</v>
      </c>
      <c r="D42" s="158" t="s">
        <v>226</v>
      </c>
      <c r="E42" s="145"/>
      <c r="F42" s="144"/>
      <c r="G42" s="143"/>
      <c r="H42" s="143"/>
      <c r="I42" s="143"/>
      <c r="J42" s="143"/>
      <c r="K42" s="142"/>
      <c r="L42" s="119" t="str">
        <f>IF(K42&gt;0,"N/A",IF(SUM(F42:J42)=0,"",SUM(F42:J42)))</f>
        <v/>
      </c>
    </row>
    <row r="43" spans="1:15" ht="15.6" customHeight="1" thickBot="1" x14ac:dyDescent="0.35">
      <c r="A43" s="383"/>
      <c r="B43" s="380"/>
      <c r="C43" s="374"/>
      <c r="D43" s="140" t="s">
        <v>130</v>
      </c>
      <c r="E43" s="121">
        <f>SUMIF(L41:L42,100,E41:E42)</f>
        <v>0</v>
      </c>
      <c r="F43" s="122" t="str">
        <f>IFERROR(IF($E43=0,(SUM(F41:F42)/COUNTIF($L41:$L42,100)),(SUMPRODUCT(F41:F42,$E41:$E42)/$E43)),"")</f>
        <v/>
      </c>
      <c r="G43" s="122" t="str">
        <f>IFERROR(IF($E43=0,(SUM(G41:G42)/COUNTIF($L41:$L42,100)),(SUMPRODUCT(G41:G42,$E41:$E42)/$E43)),"")</f>
        <v/>
      </c>
      <c r="H43" s="122" t="str">
        <f>IFERROR(IF($E43=0,(SUM(H41:H42)/COUNTIF($L41:$L42,100)),(SUMPRODUCT(H41:H42,$E41:$E42)/$E43)),"")</f>
        <v/>
      </c>
      <c r="I43" s="122" t="str">
        <f>IFERROR(IF($E43=0,(SUM(I41:I42)/COUNTIF($L41:$L42,100)),(SUMPRODUCT(I41:I42,$E41:$E42)/$E43)),"")</f>
        <v/>
      </c>
      <c r="J43" s="122" t="str">
        <f>IFERROR(IF($E43=0,(SUM(J41:J42)/COUNTIF($L41:$L42,100)),(SUMPRODUCT(J41:J42,$E41:$E42)/$E43)),"")</f>
        <v/>
      </c>
      <c r="K43" s="261" t="str">
        <f>IFERROR((COUNT(K41:K42)/(COUNTA(L41:L42)-COUNTBLANK(L41:L42))*100),"")</f>
        <v/>
      </c>
      <c r="L43" s="139">
        <f>SUM(F43:J43)</f>
        <v>0</v>
      </c>
      <c r="M43" s="124"/>
      <c r="N43" s="124"/>
      <c r="O43" s="124"/>
    </row>
    <row r="44" spans="1:15" ht="15.6" customHeight="1" thickBot="1" x14ac:dyDescent="0.35">
      <c r="A44" s="384"/>
      <c r="B44" s="381"/>
      <c r="C44" s="375"/>
      <c r="D44" s="140" t="s">
        <v>336</v>
      </c>
      <c r="E44" s="181" t="str">
        <f>IFERROR(ROUND((F43/100*1+G43/100*2+H43/100*3+I43/100*4+J43/100*5),0),"")</f>
        <v/>
      </c>
      <c r="F44" s="376">
        <f>IF(E44=1,"Very Good",IF(E44=2,"Good",IF(E44=3,"Fair",IF(E44=4,"Poor",IF(E44=5,"Very Poor",0)))))</f>
        <v>0</v>
      </c>
      <c r="G44" s="377"/>
      <c r="H44" s="377"/>
      <c r="I44" s="377"/>
      <c r="J44" s="377"/>
      <c r="K44" s="377"/>
      <c r="L44" s="378"/>
      <c r="M44" s="124"/>
      <c r="N44" s="124"/>
      <c r="O44" s="124"/>
    </row>
    <row r="45" spans="1:15" ht="25.2" customHeight="1" x14ac:dyDescent="0.3">
      <c r="A45" s="382" t="s">
        <v>173</v>
      </c>
      <c r="B45" s="379" t="s">
        <v>46</v>
      </c>
      <c r="C45" s="385" t="s">
        <v>208</v>
      </c>
      <c r="D45" s="156" t="s">
        <v>172</v>
      </c>
      <c r="E45" s="145"/>
      <c r="F45" s="151"/>
      <c r="G45" s="143"/>
      <c r="H45" s="143"/>
      <c r="I45" s="143"/>
      <c r="J45" s="143"/>
      <c r="K45" s="142"/>
      <c r="L45" s="119" t="str">
        <f>IF(K45&gt;0,"N/A",IF(SUM(F45:J45)=0,"",SUM(F45:J45)))</f>
        <v/>
      </c>
    </row>
    <row r="46" spans="1:15" ht="25.8" customHeight="1" x14ac:dyDescent="0.3">
      <c r="A46" s="383"/>
      <c r="B46" s="380"/>
      <c r="C46" s="385"/>
      <c r="D46" s="156" t="s">
        <v>171</v>
      </c>
      <c r="E46" s="145"/>
      <c r="F46" s="144"/>
      <c r="G46" s="143"/>
      <c r="H46" s="143"/>
      <c r="I46" s="143"/>
      <c r="J46" s="143"/>
      <c r="K46" s="142"/>
      <c r="L46" s="119" t="str">
        <f>IF(K46&gt;0,"N/A",IF(SUM(F46:J46)=0,"",SUM(F46:J46)))</f>
        <v/>
      </c>
    </row>
    <row r="47" spans="1:15" ht="23.7" customHeight="1" x14ac:dyDescent="0.3">
      <c r="A47" s="383"/>
      <c r="B47" s="380"/>
      <c r="C47" s="385"/>
      <c r="D47" s="155" t="s">
        <v>170</v>
      </c>
      <c r="E47" s="145"/>
      <c r="F47" s="144"/>
      <c r="G47" s="143"/>
      <c r="H47" s="143"/>
      <c r="I47" s="143"/>
      <c r="J47" s="143"/>
      <c r="K47" s="142"/>
      <c r="L47" s="119" t="str">
        <f>IF(K47&gt;0,"N/A",IF(SUM(F47:J47)=0,"",SUM(F47:J47)))</f>
        <v/>
      </c>
    </row>
    <row r="48" spans="1:15" ht="23.7" customHeight="1" x14ac:dyDescent="0.3">
      <c r="A48" s="383"/>
      <c r="B48" s="380"/>
      <c r="C48" s="385"/>
      <c r="D48" s="155" t="s">
        <v>169</v>
      </c>
      <c r="E48" s="145"/>
      <c r="F48" s="151"/>
      <c r="G48" s="143"/>
      <c r="H48" s="143"/>
      <c r="I48" s="143"/>
      <c r="J48" s="143"/>
      <c r="K48" s="142"/>
      <c r="L48" s="119" t="str">
        <f>IF(K48&gt;0,"N/A",IF(SUM(F48:J48)=0,"",SUM(F48:J48)))</f>
        <v/>
      </c>
    </row>
    <row r="49" spans="1:14" ht="56.4" customHeight="1" thickBot="1" x14ac:dyDescent="0.35">
      <c r="A49" s="383"/>
      <c r="B49" s="380"/>
      <c r="C49" s="386"/>
      <c r="D49" s="155" t="s">
        <v>131</v>
      </c>
      <c r="E49" s="145"/>
      <c r="F49" s="144"/>
      <c r="G49" s="143"/>
      <c r="H49" s="143"/>
      <c r="I49" s="143"/>
      <c r="J49" s="143"/>
      <c r="K49" s="142"/>
      <c r="L49" s="119" t="str">
        <f>IF(K49&gt;0,"N/A",IF(SUM(F49:J49)=0,"",SUM(F49:J49)))</f>
        <v/>
      </c>
    </row>
    <row r="50" spans="1:14" ht="15.6" customHeight="1" thickBot="1" x14ac:dyDescent="0.35">
      <c r="A50" s="383"/>
      <c r="B50" s="380"/>
      <c r="C50" s="374"/>
      <c r="D50" s="140" t="s">
        <v>117</v>
      </c>
      <c r="E50" s="121">
        <f>SUMIF(L45:L49,100,E45:E49)</f>
        <v>0</v>
      </c>
      <c r="F50" s="122" t="str">
        <f>IFERROR(IF($E50=0,(SUM(F45:F49)/COUNTIF($L45:$L49,100)),(SUMPRODUCT(F45:F49,$E45:$E49)/$E50)),"")</f>
        <v/>
      </c>
      <c r="G50" s="122" t="str">
        <f>IFERROR(IF($E50=0,(SUM(G45:G49)/COUNTIF($L45:$L49,100)),(SUMPRODUCT(G45:G49,$E45:$E49)/$E50)),"")</f>
        <v/>
      </c>
      <c r="H50" s="122" t="str">
        <f>IFERROR(IF($E50=0,(SUM(H45:H49)/COUNTIF($L45:$L49,100)),(SUMPRODUCT(H45:H49,$E45:$E49)/$E50)),"")</f>
        <v/>
      </c>
      <c r="I50" s="122" t="str">
        <f>IFERROR(IF($E50=0,(SUM(I45:I49)/COUNTIF($L45:$L49,100)),(SUMPRODUCT(I45:I49,$E45:$E49)/$E50)),"")</f>
        <v/>
      </c>
      <c r="J50" s="122" t="str">
        <f>IFERROR(IF($E50=0,(SUM(J45:J49)/COUNTIF($L45:$L49,100)),(SUMPRODUCT(J45:J49,$E45:$E49)/$E50)),"")</f>
        <v/>
      </c>
      <c r="K50" s="261" t="str">
        <f>IFERROR((COUNT(K45:K49)/(COUNTA(L45:L49)-COUNTBLANK(L45:L49))*100),"")</f>
        <v/>
      </c>
      <c r="L50" s="139">
        <f>SUM(F50:J50)</f>
        <v>0</v>
      </c>
    </row>
    <row r="51" spans="1:14" ht="15.6" customHeight="1" thickBot="1" x14ac:dyDescent="0.35">
      <c r="A51" s="383"/>
      <c r="B51" s="381"/>
      <c r="C51" s="375"/>
      <c r="D51" s="140" t="s">
        <v>333</v>
      </c>
      <c r="E51" s="181" t="str">
        <f>IFERROR(ROUND((F50/100*1+G50/100*2+H50/100*3+I50/100*4+J50/100*5),0),"")</f>
        <v/>
      </c>
      <c r="F51" s="376">
        <f>IF(E51=1,"Very Good",IF(E51=2,"Good",IF(E51=3,"Fair",IF(E51=4,"Poor",IF(E51=5,"Very Poor",0)))))</f>
        <v>0</v>
      </c>
      <c r="G51" s="377"/>
      <c r="H51" s="377"/>
      <c r="I51" s="377"/>
      <c r="J51" s="377"/>
      <c r="K51" s="377"/>
      <c r="L51" s="378"/>
    </row>
    <row r="52" spans="1:14" ht="78.75" customHeight="1" x14ac:dyDescent="0.3">
      <c r="A52" s="383"/>
      <c r="B52" s="379" t="s">
        <v>47</v>
      </c>
      <c r="C52" s="385" t="s">
        <v>118</v>
      </c>
      <c r="D52" s="152" t="s">
        <v>167</v>
      </c>
      <c r="E52" s="145"/>
      <c r="F52" s="144"/>
      <c r="G52" s="143"/>
      <c r="H52" s="143"/>
      <c r="I52" s="143"/>
      <c r="J52" s="143"/>
      <c r="K52" s="142"/>
      <c r="L52" s="119" t="str">
        <f>IF(K52&gt;0,"N/A",IF(SUM(F52:J52)=0,"",SUM(F52:J52)))</f>
        <v/>
      </c>
    </row>
    <row r="53" spans="1:14" ht="15" thickBot="1" x14ac:dyDescent="0.35">
      <c r="A53" s="383"/>
      <c r="B53" s="380"/>
      <c r="C53" s="386"/>
      <c r="D53" s="152" t="s">
        <v>132</v>
      </c>
      <c r="E53" s="145"/>
      <c r="F53" s="151"/>
      <c r="G53" s="143"/>
      <c r="H53" s="143"/>
      <c r="I53" s="143"/>
      <c r="J53" s="143"/>
      <c r="K53" s="142"/>
      <c r="L53" s="119" t="str">
        <f>IF(K53&gt;0,"N/A",IF(SUM(F53:J53)=0,"",SUM(F53:J53)))</f>
        <v/>
      </c>
    </row>
    <row r="54" spans="1:14" ht="15.6" customHeight="1" thickBot="1" x14ac:dyDescent="0.35">
      <c r="A54" s="383"/>
      <c r="B54" s="380"/>
      <c r="C54" s="374"/>
      <c r="D54" s="140" t="s">
        <v>120</v>
      </c>
      <c r="E54" s="121">
        <f>SUMIF(L52:L53,100,E52:E53)</f>
        <v>0</v>
      </c>
      <c r="F54" s="122" t="str">
        <f>IFERROR(IF($E54=0,(SUM(F52:F53)/COUNTIF($L52:$L53,100)),(SUMPRODUCT(F52:F53,$E52:$E53)/$E54)),"")</f>
        <v/>
      </c>
      <c r="G54" s="122" t="str">
        <f>IFERROR(IF($E54=0,(SUM(G52:G53)/COUNTIF($L52:$L53,100)),(SUMPRODUCT(G52:G53,$E52:$E53)/$E54)),"")</f>
        <v/>
      </c>
      <c r="H54" s="122" t="str">
        <f>IFERROR(IF($E54=0,(SUM(H52:H53)/COUNTIF($L52:$L53,100)),(SUMPRODUCT(H52:H53,$E52:$E53)/$E54)),"")</f>
        <v/>
      </c>
      <c r="I54" s="122" t="str">
        <f>IFERROR(IF($E54=0,(SUM(I52:I53)/COUNTIF($L52:$L53,100)),(SUMPRODUCT(I52:I53,$E52:$E53)/$E54)),"")</f>
        <v/>
      </c>
      <c r="J54" s="122" t="str">
        <f>IFERROR(IF($E54=0,(SUM(J52:J53)/COUNTIF($L52:$L53,100)),(SUMPRODUCT(J52:J53,$E52:$E53)/$E54)),"")</f>
        <v/>
      </c>
      <c r="K54" s="261" t="str">
        <f>IFERROR((COUNT(K52:K53)/(COUNTA(L52:L53)-COUNTBLANK(L52:L53))*100),"")</f>
        <v/>
      </c>
      <c r="L54" s="139">
        <f>SUM(F54:J54)</f>
        <v>0</v>
      </c>
    </row>
    <row r="55" spans="1:14" ht="15.6" customHeight="1" thickBot="1" x14ac:dyDescent="0.35">
      <c r="A55" s="383"/>
      <c r="B55" s="381"/>
      <c r="C55" s="375"/>
      <c r="D55" s="140" t="s">
        <v>334</v>
      </c>
      <c r="E55" s="181" t="str">
        <f>IFERROR(ROUND((F54/100*1+G54/100*2+H54/100*3+I54/100*4+J54/100*5),0),"")</f>
        <v/>
      </c>
      <c r="F55" s="376">
        <f>IF(E55=1,"Very Good",IF(E55=2,"Good",IF(E55=3,"Fair",IF(E55=4,"Poor",IF(E55=5,"Very Poor",0)))))</f>
        <v>0</v>
      </c>
      <c r="G55" s="377"/>
      <c r="H55" s="377"/>
      <c r="I55" s="377"/>
      <c r="J55" s="377"/>
      <c r="K55" s="377"/>
      <c r="L55" s="378"/>
    </row>
    <row r="56" spans="1:14" ht="57.6" x14ac:dyDescent="0.3">
      <c r="A56" s="383"/>
      <c r="B56" s="379" t="s">
        <v>52</v>
      </c>
      <c r="C56" s="371" t="s">
        <v>227</v>
      </c>
      <c r="D56" s="160" t="s">
        <v>133</v>
      </c>
      <c r="E56" s="194"/>
      <c r="F56" s="154"/>
      <c r="G56" s="153"/>
      <c r="H56" s="153"/>
      <c r="I56" s="153"/>
      <c r="J56" s="153"/>
      <c r="K56" s="217"/>
      <c r="L56" s="218" t="str">
        <f>IF(K56&gt;0,"N/A",IF(SUM(F56:J56)=0,"",SUM(F56:J56)))</f>
        <v/>
      </c>
    </row>
    <row r="57" spans="1:14" ht="30" customHeight="1" x14ac:dyDescent="0.3">
      <c r="A57" s="383"/>
      <c r="B57" s="380"/>
      <c r="C57" s="372"/>
      <c r="D57" s="152" t="s">
        <v>134</v>
      </c>
      <c r="E57" s="145"/>
      <c r="F57" s="151"/>
      <c r="G57" s="143"/>
      <c r="H57" s="143"/>
      <c r="I57" s="143"/>
      <c r="J57" s="143"/>
      <c r="K57" s="142"/>
      <c r="L57" s="119" t="str">
        <f>IF(K57&gt;0,"N/A",IF(SUM(F57:J57)=0,"",SUM(F57:J57)))</f>
        <v/>
      </c>
      <c r="M57" s="125"/>
      <c r="N57" s="125"/>
    </row>
    <row r="58" spans="1:14" ht="15" customHeight="1" x14ac:dyDescent="0.3">
      <c r="A58" s="383"/>
      <c r="B58" s="380"/>
      <c r="C58" s="372"/>
      <c r="D58" s="152" t="s">
        <v>126</v>
      </c>
      <c r="E58" s="145"/>
      <c r="F58" s="151"/>
      <c r="G58" s="143"/>
      <c r="H58" s="143"/>
      <c r="I58" s="143"/>
      <c r="J58" s="143"/>
      <c r="K58" s="142"/>
      <c r="L58" s="119" t="str">
        <f>IF(K58&gt;0,"N/A",IF(SUM(F58:J58)=0,"",SUM(F58:J58)))</f>
        <v/>
      </c>
      <c r="M58" s="125"/>
      <c r="N58" s="125"/>
    </row>
    <row r="59" spans="1:14" ht="15" customHeight="1" x14ac:dyDescent="0.3">
      <c r="A59" s="383"/>
      <c r="B59" s="380"/>
      <c r="C59" s="373"/>
      <c r="D59" s="152" t="s">
        <v>127</v>
      </c>
      <c r="E59" s="145"/>
      <c r="F59" s="151"/>
      <c r="G59" s="143"/>
      <c r="H59" s="143"/>
      <c r="I59" s="143"/>
      <c r="J59" s="143"/>
      <c r="K59" s="142"/>
      <c r="L59" s="119" t="str">
        <f>IF(K59&gt;0,"N/A",IF(SUM(F59:J59)=0,"",SUM(F59:J59)))</f>
        <v/>
      </c>
      <c r="M59" s="125"/>
      <c r="N59" s="125"/>
    </row>
    <row r="60" spans="1:14" ht="39" customHeight="1" thickBot="1" x14ac:dyDescent="0.35">
      <c r="A60" s="383"/>
      <c r="B60" s="380"/>
      <c r="C60" s="215" t="s">
        <v>223</v>
      </c>
      <c r="D60" s="216" t="s">
        <v>129</v>
      </c>
      <c r="E60" s="150"/>
      <c r="F60" s="219"/>
      <c r="G60" s="220"/>
      <c r="H60" s="220"/>
      <c r="I60" s="220"/>
      <c r="J60" s="220"/>
      <c r="K60" s="149"/>
      <c r="L60" s="221" t="str">
        <f>IF(K60&gt;0,"N/A",IF(SUM(F60:J60)=0,"",SUM(F60:J60)))</f>
        <v/>
      </c>
      <c r="M60" s="125"/>
      <c r="N60" s="125"/>
    </row>
    <row r="61" spans="1:14" ht="15" customHeight="1" thickBot="1" x14ac:dyDescent="0.35">
      <c r="A61" s="383"/>
      <c r="B61" s="380"/>
      <c r="C61" s="374"/>
      <c r="D61" s="140" t="s">
        <v>128</v>
      </c>
      <c r="E61" s="121">
        <f>SUMIF(L56:L60,100,E56:E60)</f>
        <v>0</v>
      </c>
      <c r="F61" s="122" t="str">
        <f>IFERROR(IF($E61=0,(SUM(F56:F60)/COUNTIF($L56:$L60,100)),(SUMPRODUCT(F56:F60,$E56:$E60)/$E61)),"")</f>
        <v/>
      </c>
      <c r="G61" s="122" t="str">
        <f>IFERROR(IF($E61=0,(SUM(G56:G60)/COUNTIF($L56:$L60,100)),(SUMPRODUCT(G56:G60,$E56:$E60)/$E61)),"")</f>
        <v/>
      </c>
      <c r="H61" s="122" t="str">
        <f>IFERROR(IF($E61=0,(SUM(H56:H60)/COUNTIF($L56:$L60,100)),(SUMPRODUCT(H56:H60,$E56:$E60)/$E61)),"")</f>
        <v/>
      </c>
      <c r="I61" s="122" t="str">
        <f>IFERROR(IF($E61=0,(SUM(I56:I60)/COUNTIF($L56:$L60,100)),(SUMPRODUCT(I56:I60,$E56:$E60)/$E61)),"")</f>
        <v/>
      </c>
      <c r="J61" s="122" t="str">
        <f>IFERROR(IF($E61=0,(SUM(J56:J60)/COUNTIF($L56:$L60,100)),(SUMPRODUCT(J56:J60,$E56:$E60)/$E61)),"")</f>
        <v/>
      </c>
      <c r="K61" s="261" t="str">
        <f>IFERROR((COUNT(K56:K60)/(COUNTA(L56:L60)-COUNTBLANK(L56:L60))*100),"")</f>
        <v/>
      </c>
      <c r="L61" s="139">
        <f>SUM(F61:J61)</f>
        <v>0</v>
      </c>
      <c r="M61" s="125"/>
      <c r="N61" s="125"/>
    </row>
    <row r="62" spans="1:14" ht="15" customHeight="1" thickBot="1" x14ac:dyDescent="0.35">
      <c r="A62" s="383"/>
      <c r="B62" s="381"/>
      <c r="C62" s="375"/>
      <c r="D62" s="140" t="s">
        <v>335</v>
      </c>
      <c r="E62" s="181" t="str">
        <f>IFERROR(ROUND((F61/100*1+G61/100*2+H61/100*3+I61/100*4+J61/100*5),0),"")</f>
        <v/>
      </c>
      <c r="F62" s="376">
        <f>IF(E62=1,"Very Good",IF(E62=2,"Good",IF(E62=3,"Fair",IF(E62=4,"Poor",IF(E62=5,"Very Poor",0)))))</f>
        <v>0</v>
      </c>
      <c r="G62" s="377"/>
      <c r="H62" s="377"/>
      <c r="I62" s="377"/>
      <c r="J62" s="377"/>
      <c r="K62" s="377"/>
      <c r="L62" s="378"/>
      <c r="M62" s="125"/>
      <c r="N62" s="125"/>
    </row>
    <row r="63" spans="1:14" ht="49.2" customHeight="1" x14ac:dyDescent="0.3">
      <c r="A63" s="383"/>
      <c r="B63" s="379" t="s">
        <v>53</v>
      </c>
      <c r="C63" s="197" t="s">
        <v>224</v>
      </c>
      <c r="D63" s="148" t="s">
        <v>135</v>
      </c>
      <c r="E63" s="145"/>
      <c r="F63" s="147"/>
      <c r="G63" s="146"/>
      <c r="H63" s="146"/>
      <c r="I63" s="146"/>
      <c r="J63" s="146"/>
      <c r="K63" s="142"/>
      <c r="L63" s="118" t="str">
        <f>IF(K63&gt;0,"N/A",IF(SUM(F63:J63)=0,"",SUM(F63:J63)))</f>
        <v/>
      </c>
    </row>
    <row r="64" spans="1:14" ht="58.2" customHeight="1" thickBot="1" x14ac:dyDescent="0.35">
      <c r="A64" s="383"/>
      <c r="B64" s="380"/>
      <c r="C64" s="273" t="s">
        <v>225</v>
      </c>
      <c r="D64" s="189" t="s">
        <v>226</v>
      </c>
      <c r="E64" s="145"/>
      <c r="F64" s="144"/>
      <c r="G64" s="143"/>
      <c r="H64" s="143"/>
      <c r="I64" s="143"/>
      <c r="J64" s="143"/>
      <c r="K64" s="142"/>
      <c r="L64" s="119" t="str">
        <f>IF(K64&gt;0,"N/A",IF(SUM(F64:J64)=0,"",SUM(F64:J64)))</f>
        <v/>
      </c>
    </row>
    <row r="65" spans="1:14" ht="15.6" customHeight="1" thickBot="1" x14ac:dyDescent="0.35">
      <c r="A65" s="383"/>
      <c r="B65" s="380"/>
      <c r="C65" s="374"/>
      <c r="D65" s="140" t="s">
        <v>130</v>
      </c>
      <c r="E65" s="121">
        <f>SUMIF(L63:L64,100,E63:E64)</f>
        <v>0</v>
      </c>
      <c r="F65" s="122" t="str">
        <f>IFERROR(IF($E65=0,(SUM(F63:F64)/COUNTIF($L63:$L64,100)),(SUMPRODUCT(F63:F64,$E63:$E64)/$E65)),"")</f>
        <v/>
      </c>
      <c r="G65" s="122" t="str">
        <f>IFERROR(IF($E65=0,(SUM(G63:G64)/COUNTIF($L63:$L64,100)),(SUMPRODUCT(G63:G64,$E63:$E64)/$E65)),"")</f>
        <v/>
      </c>
      <c r="H65" s="122" t="str">
        <f>IFERROR(IF($E65=0,(SUM(H63:H64)/COUNTIF($L63:$L64,100)),(SUMPRODUCT(H63:H64,$E63:$E64)/$E65)),"")</f>
        <v/>
      </c>
      <c r="I65" s="122" t="str">
        <f>IFERROR(IF($E65=0,(SUM(I63:I64)/COUNTIF($L63:$L64,100)),(SUMPRODUCT(I63:I64,$E63:$E64)/$E65)),"")</f>
        <v/>
      </c>
      <c r="J65" s="122" t="str">
        <f>IFERROR(IF($E65=0,(SUM(J63:J64)/COUNTIF($L63:$L64,100)),(SUMPRODUCT(J63:J64,$E63:$E64)/$E65)),"")</f>
        <v/>
      </c>
      <c r="K65" s="261" t="str">
        <f>IFERROR((COUNT(K63:K64)/(COUNTA(L63:L64)-COUNTBLANK(L63:L64))*100),"")</f>
        <v/>
      </c>
      <c r="L65" s="139">
        <f>SUM(F65:J65)</f>
        <v>0</v>
      </c>
    </row>
    <row r="66" spans="1:14" ht="16.350000000000001" customHeight="1" thickBot="1" x14ac:dyDescent="0.35">
      <c r="A66" s="384"/>
      <c r="B66" s="381"/>
      <c r="C66" s="375"/>
      <c r="D66" s="140" t="s">
        <v>336</v>
      </c>
      <c r="E66" s="181" t="str">
        <f>IFERROR(ROUND((F65/100*1+G65/100*2+H65/100*3+I65/100*4+J65/100*5),0),"")</f>
        <v/>
      </c>
      <c r="F66" s="376">
        <f>IF(E66=1,"Very Good",IF(E66=2,"Good",IF(E66=3,"Fair",IF(E66=4,"Poor",IF(E66=5,"Very Poor",0)))))</f>
        <v>0</v>
      </c>
      <c r="G66" s="377"/>
      <c r="H66" s="377"/>
      <c r="I66" s="377"/>
      <c r="J66" s="377"/>
      <c r="K66" s="377"/>
      <c r="L66" s="378"/>
    </row>
    <row r="67" spans="1:14" ht="15.6" customHeight="1" thickBot="1" x14ac:dyDescent="0.35">
      <c r="A67" s="359" t="s">
        <v>163</v>
      </c>
      <c r="B67" s="360"/>
      <c r="C67" s="360"/>
      <c r="D67" s="361"/>
      <c r="E67" s="262" t="str">
        <f>IFERROR(ROUND(((F67/100*COUNT($L3:$L6,$L9:$L10,$L13:$L17,$L20:$L21,$L24:$L26,$L29:$L30,$L33:$L38,$L41:$L42,$L45:$L49,$L52:$L53,$L56:$L60,$L63:$L64))*1+(G67/100*COUNT($L3:$L6,$L9:$L10,$L13:$L17,$L20:$L21,$L24:$L26,$L29:$L30,$L33:$L38,$L41:$L42,$L45:$L49,$L52:$L53,$L56:$L60,$L63:$L64))*2+(H67/100*COUNT($L3:$L6,$L9:$L10,$L13:$L17,$L20:$L21,$L24:$L26,$L29:$L30,$L33:$L38,$L41:$L42,$L45:$L49,$L52:$L53,$L56:$L60,$L63:$L64))*3+(I67/100*COUNT($L3:$L6,$L9:$L10,$L13:$L17,$L20:$L21,$L24:$L26,$L29:$L30,$L33:$L38,$L41:$L42,$L45:$L49,$L52:$L53,$L56:$L60,$L63:$L64))*4+(J67/100*COUNT($L3:$L6,$L9:$L10,$L13:$L17,$L20:$L21,$L24:$L26,$L29:$L30,$L33:$L38,$L41:$L42,$L45:$L49,$L52:$L53,$L56:$L60,$L63:$L64))*5)/COUNT($L3:$L6,$L9:$L10,$L13:$L17,$L20:$L21,$L24:$L26,$L29:$L30,$L33:$L38,$L41:$L42,$L45:$L49,$L52:$L53,$L56:$L60,$L63:$L64),0),"")</f>
        <v/>
      </c>
      <c r="F67" s="122" t="str">
        <f>IFERROR(SUM(F3:F6,F9:F10,F13:F17,F20:F21,F24:F26,F29:F30,F33:F38,F41:F42,F45:F49,F52:F53,F56:F60,F63:F64)/COUNT($L3:$L6,$L9:$L10,$L13:$L17,$L20:$L21,$L24:$L26,$L29:$L30,$L33:$L38,$L41:$L42,$L45:$L49,$L52:$L53,$L56:$L60,$L63:$L64),"")</f>
        <v/>
      </c>
      <c r="G67" s="122" t="str">
        <f t="shared" ref="G67:J67" si="4">IFERROR(SUM(G3:G6,G9:G10,G13:G17,G20:G21,G24:G26,G29:G30,G33:G38,G41:G42,G45:G49,G52:G53,G56:G60,G63:G64)/COUNT($L3:$L6,$L9:$L10,$L13:$L17,$L20:$L21,$L24:$L26,$L29:$L30,$L33:$L38,$L41:$L42,$L45:$L49,$L52:$L53,$L56:$L60,$L63:$L64),"")</f>
        <v/>
      </c>
      <c r="H67" s="122" t="str">
        <f t="shared" si="4"/>
        <v/>
      </c>
      <c r="I67" s="122" t="str">
        <f t="shared" si="4"/>
        <v/>
      </c>
      <c r="J67" s="122" t="str">
        <f t="shared" si="4"/>
        <v/>
      </c>
      <c r="K67" s="263" t="str">
        <f>IFERROR((COUNT(K3:K6,K9:K10,K13:K17,K20:K21,K24:K26,K29:K30,K33:K38,K41:K42,K45:K49,K52:K53,K56:K60,K63:K64)/(COUNTA($L3:$L6,$L9:$L10,$L13:$L17,$L20:$L21,$L24:$L26,$L29:$L30,$L33:$L38,$L41:$L42,$L45:$L49,$L52:$L53,$L56:$L60,$L63:$L64)-COUNTBLANK($L3:$L6)-COUNTBLANK($L9:$L10)-COUNTBLANK($L13:$L17)-COUNTBLANK($L20:$L21)-COUNTBLANK($L24:$L26)-COUNTBLANK($L29:$L30)-COUNTBLANK($L33:$L38)-COUNTBLANK($L41:$L42)-COUNTBLANK($L45:$L49)-COUNTBLANK($L52:$L53)-COUNTBLANK($L56:$L60)-COUNTBLANK($L63:$L64))*100),"")</f>
        <v/>
      </c>
      <c r="L67" s="139">
        <f>SUM(F67:J67)</f>
        <v>0</v>
      </c>
    </row>
    <row r="68" spans="1:14" ht="15.6" customHeight="1" thickBot="1" x14ac:dyDescent="0.35">
      <c r="A68" s="362"/>
      <c r="B68" s="363"/>
      <c r="C68" s="363"/>
      <c r="D68" s="364"/>
      <c r="E68" s="365">
        <f>IF(E67=1,"Very Good",IF(E67=2,"Good",IF(E67=3,"Fair",IF(E67=4,"Poor",IF(E67=5,"Very Poor",0)))))</f>
        <v>0</v>
      </c>
      <c r="F68" s="366"/>
      <c r="G68" s="366"/>
      <c r="H68" s="366"/>
      <c r="I68" s="366"/>
      <c r="J68" s="366"/>
      <c r="K68" s="366"/>
      <c r="L68" s="367"/>
    </row>
    <row r="69" spans="1:14" x14ac:dyDescent="0.3">
      <c r="A69" s="43"/>
      <c r="B69" s="138"/>
    </row>
    <row r="70" spans="1:14" ht="30" customHeight="1" x14ac:dyDescent="0.3">
      <c r="A70" s="137" t="s">
        <v>136</v>
      </c>
      <c r="B70" s="368" t="s">
        <v>286</v>
      </c>
      <c r="C70" s="368"/>
      <c r="D70" s="368"/>
      <c r="E70" s="368"/>
      <c r="F70" s="368"/>
      <c r="G70" s="368"/>
      <c r="H70" s="368"/>
      <c r="I70" s="368"/>
      <c r="J70" s="368"/>
      <c r="K70" s="368"/>
      <c r="L70" s="368"/>
    </row>
    <row r="71" spans="1:14" ht="45.45" customHeight="1" x14ac:dyDescent="0.3">
      <c r="A71" s="136" t="s">
        <v>58</v>
      </c>
      <c r="B71" s="368" t="s">
        <v>137</v>
      </c>
      <c r="C71" s="368"/>
      <c r="D71" s="368"/>
      <c r="E71" s="368"/>
      <c r="F71" s="368"/>
      <c r="G71" s="368"/>
      <c r="H71" s="368"/>
      <c r="I71" s="368"/>
      <c r="J71" s="368"/>
      <c r="K71" s="368"/>
      <c r="L71" s="368"/>
      <c r="M71" s="124"/>
      <c r="N71" s="124"/>
    </row>
    <row r="72" spans="1:14" ht="14.4" customHeight="1" thickBot="1" x14ac:dyDescent="0.35">
      <c r="A72" s="136" t="s">
        <v>78</v>
      </c>
      <c r="B72" s="368" t="s">
        <v>287</v>
      </c>
      <c r="C72" s="368"/>
      <c r="D72" s="368"/>
      <c r="E72" s="368"/>
      <c r="F72" s="368"/>
      <c r="G72" s="368"/>
      <c r="H72" s="368"/>
      <c r="I72" s="368"/>
      <c r="J72" s="368"/>
      <c r="K72" s="368"/>
      <c r="L72" s="368"/>
      <c r="M72" s="124"/>
      <c r="N72" s="124"/>
    </row>
    <row r="73" spans="1:14" ht="30" customHeight="1" thickBot="1" x14ac:dyDescent="0.35">
      <c r="A73" s="136" t="s">
        <v>138</v>
      </c>
      <c r="B73" s="369" t="s">
        <v>288</v>
      </c>
      <c r="C73" s="370"/>
      <c r="D73" s="272"/>
      <c r="E73" s="272"/>
      <c r="F73" s="272"/>
      <c r="G73" s="272"/>
      <c r="H73" s="272"/>
      <c r="I73" s="272"/>
      <c r="J73" s="272"/>
      <c r="K73" s="272"/>
      <c r="L73" s="272"/>
      <c r="M73" s="124"/>
      <c r="N73" s="124"/>
    </row>
    <row r="74" spans="1:14" ht="15" thickBot="1" x14ac:dyDescent="0.35">
      <c r="A74" s="135"/>
      <c r="B74" s="354" t="s">
        <v>140</v>
      </c>
      <c r="C74" s="355"/>
      <c r="E74" s="149"/>
      <c r="M74" s="124"/>
      <c r="N74" s="124"/>
    </row>
    <row r="75" spans="1:14" x14ac:dyDescent="0.3">
      <c r="B75" s="134">
        <v>1</v>
      </c>
      <c r="C75" s="133" t="s">
        <v>141</v>
      </c>
      <c r="E75" s="149"/>
      <c r="M75" s="124"/>
      <c r="N75" s="124"/>
    </row>
    <row r="76" spans="1:14" x14ac:dyDescent="0.3">
      <c r="B76" s="132">
        <v>2</v>
      </c>
      <c r="C76" s="131" t="s">
        <v>142</v>
      </c>
      <c r="E76" s="149"/>
      <c r="M76" s="124"/>
      <c r="N76" s="124"/>
    </row>
    <row r="77" spans="1:14" x14ac:dyDescent="0.3">
      <c r="B77" s="132">
        <v>3</v>
      </c>
      <c r="C77" s="131" t="s">
        <v>143</v>
      </c>
      <c r="E77" s="149"/>
      <c r="M77" s="124"/>
      <c r="N77" s="124"/>
    </row>
    <row r="78" spans="1:14" x14ac:dyDescent="0.3">
      <c r="B78" s="132">
        <v>4</v>
      </c>
      <c r="C78" s="131" t="s">
        <v>144</v>
      </c>
      <c r="E78" s="149"/>
      <c r="M78" s="124"/>
      <c r="N78" s="124"/>
    </row>
    <row r="79" spans="1:14" ht="15" thickBot="1" x14ac:dyDescent="0.35">
      <c r="B79" s="130">
        <v>5</v>
      </c>
      <c r="C79" s="129" t="s">
        <v>145</v>
      </c>
      <c r="E79" s="149"/>
      <c r="M79" s="124"/>
      <c r="N79" s="124"/>
    </row>
    <row r="80" spans="1:14" x14ac:dyDescent="0.3">
      <c r="A80" s="208" t="s">
        <v>139</v>
      </c>
      <c r="B80" s="356" t="s">
        <v>289</v>
      </c>
      <c r="C80" s="356"/>
      <c r="D80" s="356"/>
      <c r="E80" s="356"/>
      <c r="F80" s="356"/>
      <c r="G80" s="356"/>
      <c r="H80" s="356"/>
      <c r="I80" s="356"/>
      <c r="J80" s="356"/>
      <c r="K80" s="356"/>
      <c r="L80" s="356"/>
      <c r="M80" s="124"/>
      <c r="N80" s="124"/>
    </row>
    <row r="81" spans="1:14" s="186" customFormat="1" ht="15" customHeight="1" x14ac:dyDescent="0.3">
      <c r="A81" s="128" t="s">
        <v>199</v>
      </c>
      <c r="B81" s="357" t="s">
        <v>151</v>
      </c>
      <c r="C81" s="357"/>
      <c r="D81" s="357"/>
      <c r="E81" s="357"/>
      <c r="F81" s="357"/>
      <c r="G81" s="357"/>
      <c r="H81" s="357"/>
      <c r="I81" s="357"/>
      <c r="J81" s="357"/>
      <c r="K81" s="357"/>
      <c r="L81" s="357"/>
      <c r="M81" s="180"/>
      <c r="N81" s="180"/>
    </row>
    <row r="82" spans="1:14" ht="14.4" customHeight="1" x14ac:dyDescent="0.3">
      <c r="A82" s="208" t="s">
        <v>290</v>
      </c>
      <c r="B82" s="358" t="s">
        <v>291</v>
      </c>
      <c r="C82" s="358"/>
      <c r="D82" s="358"/>
      <c r="E82" s="358"/>
      <c r="F82" s="358"/>
      <c r="G82" s="358"/>
      <c r="H82" s="358"/>
      <c r="I82" s="358"/>
      <c r="J82" s="358"/>
      <c r="K82" s="358"/>
      <c r="L82" s="358"/>
    </row>
  </sheetData>
  <sheetProtection sheet="1" formatCells="0" formatColumns="0" formatRows="0" insertColumns="0" insertRows="0" deleteColumns="0" deleteRows="0" autoFilter="0"/>
  <mergeCells count="66">
    <mergeCell ref="F1:L1"/>
    <mergeCell ref="A1:A2"/>
    <mergeCell ref="B1:B2"/>
    <mergeCell ref="C1:C2"/>
    <mergeCell ref="D1:D2"/>
    <mergeCell ref="E1:E2"/>
    <mergeCell ref="A3:A12"/>
    <mergeCell ref="B3:B8"/>
    <mergeCell ref="C3:C6"/>
    <mergeCell ref="C7:C8"/>
    <mergeCell ref="F8:L8"/>
    <mergeCell ref="B9:B12"/>
    <mergeCell ref="C9:C10"/>
    <mergeCell ref="C11:C12"/>
    <mergeCell ref="F12:L12"/>
    <mergeCell ref="A13:A23"/>
    <mergeCell ref="B13:B19"/>
    <mergeCell ref="C13:C17"/>
    <mergeCell ref="C18:C19"/>
    <mergeCell ref="F19:L19"/>
    <mergeCell ref="B20:B23"/>
    <mergeCell ref="C20:C21"/>
    <mergeCell ref="C22:C23"/>
    <mergeCell ref="F23:L23"/>
    <mergeCell ref="A24:A44"/>
    <mergeCell ref="B24:B28"/>
    <mergeCell ref="C24:C26"/>
    <mergeCell ref="C27:C28"/>
    <mergeCell ref="F28:L28"/>
    <mergeCell ref="B29:B32"/>
    <mergeCell ref="C29:C30"/>
    <mergeCell ref="C31:C32"/>
    <mergeCell ref="F32:L32"/>
    <mergeCell ref="B33:B40"/>
    <mergeCell ref="C33:C37"/>
    <mergeCell ref="C39:C40"/>
    <mergeCell ref="F40:L40"/>
    <mergeCell ref="B41:B44"/>
    <mergeCell ref="C43:C44"/>
    <mergeCell ref="F44:L44"/>
    <mergeCell ref="A45:A66"/>
    <mergeCell ref="B45:B51"/>
    <mergeCell ref="C45:C49"/>
    <mergeCell ref="C50:C51"/>
    <mergeCell ref="F51:L51"/>
    <mergeCell ref="B52:B55"/>
    <mergeCell ref="C52:C53"/>
    <mergeCell ref="C54:C55"/>
    <mergeCell ref="F55:L55"/>
    <mergeCell ref="B56:B62"/>
    <mergeCell ref="C56:C59"/>
    <mergeCell ref="C61:C62"/>
    <mergeCell ref="F62:L62"/>
    <mergeCell ref="B63:B66"/>
    <mergeCell ref="C65:C66"/>
    <mergeCell ref="F66:L66"/>
    <mergeCell ref="B74:C74"/>
    <mergeCell ref="B80:L80"/>
    <mergeCell ref="B81:L81"/>
    <mergeCell ref="B82:L82"/>
    <mergeCell ref="A67:D68"/>
    <mergeCell ref="E68:L68"/>
    <mergeCell ref="B70:L70"/>
    <mergeCell ref="B71:L71"/>
    <mergeCell ref="B72:L72"/>
    <mergeCell ref="B73:C73"/>
  </mergeCells>
  <conditionalFormatting sqref="L3:L6 L9:L10 L13:L17 L20:L21 L24:L26 L29:L30 L33:L38 L41:L42 L45:L49 L52:L53 L56:L60 L63:L64">
    <cfRule type="containsBlanks" dxfId="18" priority="6">
      <formula>LEN(TRIM(L3))=0</formula>
    </cfRule>
    <cfRule type="expression" dxfId="17" priority="7">
      <formula>OR(AND(L3&gt;0,L3&lt;100),L3="N/A",L3&gt;100)</formula>
    </cfRule>
  </conditionalFormatting>
  <conditionalFormatting sqref="F8 F12 F19 F23 F28 F32 F40 F44 F51 F55 F62 F66 E68">
    <cfRule type="containsText" dxfId="16" priority="1" operator="containsText" text="Fair">
      <formula>NOT(ISERROR(SEARCH("Fair",E8)))</formula>
    </cfRule>
    <cfRule type="containsText" dxfId="15" priority="2" operator="containsText" text="Very Poor">
      <formula>NOT(ISERROR(SEARCH("Very Poor",E8)))</formula>
    </cfRule>
    <cfRule type="containsText" dxfId="14" priority="3" operator="containsText" text="Poor">
      <formula>NOT(ISERROR(SEARCH("Poor",E8)))</formula>
    </cfRule>
    <cfRule type="containsText" dxfId="13" priority="4" operator="containsText" text="Very Good">
      <formula>NOT(ISERROR(SEARCH("Very Good",E8)))</formula>
    </cfRule>
    <cfRule type="containsText" dxfId="12" priority="5" operator="containsText" text="Good">
      <formula>NOT(ISERROR(SEARCH("Good",E8)))</formula>
    </cfRule>
  </conditionalFormatting>
  <dataValidations count="1">
    <dataValidation type="list" allowBlank="1" showInputMessage="1" showErrorMessage="1" sqref="E52:E53 E33:E38 E9:E10 E24:E26 E20:E21 E41:E42 E45:E49 E3:E6 E13:E17 E56:E60 E63:E64 E29:E30" xr:uid="{2C58B157-64B8-40C8-8214-604F20791213}">
      <formula1>"1,2,3,4,5"</formula1>
    </dataValidation>
  </dataValidations>
  <printOptions horizontalCentered="1"/>
  <pageMargins left="0.23622047244094491" right="0.23622047244094491" top="0.74803149606299213" bottom="0.74803149606299213" header="0.31496062992125984" footer="0.31496062992125984"/>
  <pageSetup paperSize="3" scale="54" orientation="portrait" horizontalDpi="4294967293" r:id="rId1"/>
  <headerFooter>
    <oddHeader>&amp;C&amp;"-,Bold"&amp;12Wastewater Asset Class Performance Evaluation Matrix</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0DDA9-A8AF-41EE-9B9D-291A88A056B6}">
  <sheetPr>
    <tabColor theme="9"/>
    <pageSetUpPr fitToPage="1"/>
  </sheetPr>
  <dimension ref="A1:S76"/>
  <sheetViews>
    <sheetView zoomScale="60" zoomScaleNormal="60" workbookViewId="0">
      <pane ySplit="3" topLeftCell="A4" activePane="bottomLeft" state="frozen"/>
      <selection activeCell="A2" sqref="A2:A3"/>
      <selection pane="bottomLeft" activeCell="A4" sqref="A4:A11"/>
    </sheetView>
  </sheetViews>
  <sheetFormatPr defaultColWidth="9.109375" defaultRowHeight="14.4" x14ac:dyDescent="0.3"/>
  <cols>
    <col min="1" max="1" width="20.6640625" style="123" customWidth="1"/>
    <col min="2" max="2" width="6.6640625" style="127" customWidth="1"/>
    <col min="3" max="3" width="45.6640625" style="126" customWidth="1"/>
    <col min="4" max="4" width="60" style="125" customWidth="1"/>
    <col min="5" max="5" width="12.77734375" style="125" customWidth="1"/>
    <col min="6" max="6" width="16.77734375" style="123" customWidth="1"/>
    <col min="7" max="7" width="4.77734375" style="123" customWidth="1"/>
    <col min="8" max="8" width="9.109375" style="123"/>
    <col min="9" max="9" width="12.77734375" style="125" customWidth="1"/>
    <col min="10" max="10" width="16.77734375" style="123" customWidth="1"/>
    <col min="11" max="11" width="4.77734375" style="123" customWidth="1"/>
    <col min="12" max="12" width="9.109375" style="123"/>
    <col min="13" max="13" width="12.77734375" style="125" customWidth="1"/>
    <col min="14" max="14" width="16.77734375" style="123" customWidth="1"/>
    <col min="15" max="15" width="4.77734375" style="123" customWidth="1"/>
    <col min="16" max="16" width="9.109375" style="123"/>
    <col min="17" max="17" width="12.77734375" style="125" customWidth="1"/>
    <col min="18" max="18" width="16.77734375" style="123" customWidth="1"/>
    <col min="19" max="19" width="4.77734375" style="123" customWidth="1"/>
    <col min="20" max="16384" width="9.109375" style="123"/>
  </cols>
  <sheetData>
    <row r="1" spans="1:19" ht="16.2" thickBot="1" x14ac:dyDescent="0.35">
      <c r="E1" s="407" t="s">
        <v>331</v>
      </c>
      <c r="F1" s="408"/>
      <c r="G1" s="409"/>
      <c r="I1" s="407" t="s">
        <v>331</v>
      </c>
      <c r="J1" s="408"/>
      <c r="K1" s="409"/>
      <c r="M1" s="407" t="s">
        <v>331</v>
      </c>
      <c r="N1" s="408"/>
      <c r="O1" s="409"/>
      <c r="Q1" s="407" t="s">
        <v>331</v>
      </c>
      <c r="R1" s="408"/>
      <c r="S1" s="409"/>
    </row>
    <row r="2" spans="1:19" ht="37.5" customHeight="1" x14ac:dyDescent="0.3">
      <c r="A2" s="306" t="s">
        <v>292</v>
      </c>
      <c r="B2" s="379" t="s">
        <v>43</v>
      </c>
      <c r="C2" s="306" t="s">
        <v>182</v>
      </c>
      <c r="D2" s="306" t="s">
        <v>181</v>
      </c>
      <c r="E2" s="306" t="s">
        <v>293</v>
      </c>
      <c r="F2" s="306" t="s">
        <v>294</v>
      </c>
      <c r="G2" s="405" t="s">
        <v>114</v>
      </c>
      <c r="H2" s="124"/>
      <c r="I2" s="306" t="s">
        <v>293</v>
      </c>
      <c r="J2" s="306" t="s">
        <v>294</v>
      </c>
      <c r="K2" s="405" t="s">
        <v>114</v>
      </c>
      <c r="M2" s="306" t="s">
        <v>293</v>
      </c>
      <c r="N2" s="306" t="s">
        <v>294</v>
      </c>
      <c r="O2" s="405" t="s">
        <v>114</v>
      </c>
      <c r="Q2" s="306" t="s">
        <v>293</v>
      </c>
      <c r="R2" s="306" t="s">
        <v>294</v>
      </c>
      <c r="S2" s="405" t="s">
        <v>114</v>
      </c>
    </row>
    <row r="3" spans="1:19" ht="69.75" customHeight="1" thickBot="1" x14ac:dyDescent="0.35">
      <c r="A3" s="322"/>
      <c r="B3" s="381"/>
      <c r="C3" s="322"/>
      <c r="D3" s="322"/>
      <c r="E3" s="322"/>
      <c r="F3" s="322"/>
      <c r="G3" s="406"/>
      <c r="H3" s="124"/>
      <c r="I3" s="322"/>
      <c r="J3" s="322"/>
      <c r="K3" s="406"/>
      <c r="M3" s="322"/>
      <c r="N3" s="322"/>
      <c r="O3" s="406"/>
      <c r="Q3" s="322"/>
      <c r="R3" s="322"/>
      <c r="S3" s="406"/>
    </row>
    <row r="4" spans="1:19" ht="54.6" customHeight="1" x14ac:dyDescent="0.3">
      <c r="A4" s="382" t="s">
        <v>338</v>
      </c>
      <c r="B4" s="379" t="s">
        <v>46</v>
      </c>
      <c r="C4" s="372" t="s">
        <v>207</v>
      </c>
      <c r="D4" s="152" t="s">
        <v>179</v>
      </c>
      <c r="E4" s="184"/>
      <c r="F4" s="145"/>
      <c r="G4" s="183" t="str">
        <f>IF(F4="Very Good",1,IF(F4="Good",2,IF(F4="Fair",3,IF(F4="Poor",4,IF(F4="Very Poor",5,"")))))</f>
        <v/>
      </c>
      <c r="I4" s="184"/>
      <c r="J4" s="145"/>
      <c r="K4" s="183" t="str">
        <f>IF(J4="Very Good",1,IF(J4="Good",2,IF(J4="Fair",3,IF(J4="Poor",4,IF(J4="Very Poor",5,"")))))</f>
        <v/>
      </c>
      <c r="M4" s="184"/>
      <c r="N4" s="145"/>
      <c r="O4" s="183" t="str">
        <f>IF(N4="Very Good",1,IF(N4="Good",2,IF(N4="Fair",3,IF(N4="Poor",4,IF(N4="Very Poor",5,"")))))</f>
        <v/>
      </c>
      <c r="Q4" s="184"/>
      <c r="R4" s="145"/>
      <c r="S4" s="183" t="str">
        <f>IF(R4="Very Good",1,IF(R4="Good",2,IF(R4="Fair",3,IF(R4="Poor",4,IF(R4="Very Poor",5,"")))))</f>
        <v/>
      </c>
    </row>
    <row r="5" spans="1:19" ht="52.65" customHeight="1" x14ac:dyDescent="0.3">
      <c r="A5" s="383"/>
      <c r="B5" s="380"/>
      <c r="C5" s="388"/>
      <c r="D5" s="152" t="s">
        <v>115</v>
      </c>
      <c r="E5" s="184"/>
      <c r="F5" s="185"/>
      <c r="G5" s="183" t="str">
        <f>IF(F5="Very Good",1,IF(F5="Good",2,IF(F5="Fair",3,IF(F5="Poor",4,IF(F5="Very Poor",5,"")))))</f>
        <v/>
      </c>
      <c r="I5" s="184"/>
      <c r="J5" s="185"/>
      <c r="K5" s="183" t="str">
        <f>IF(J5="Very Good",1,IF(J5="Good",2,IF(J5="Fair",3,IF(J5="Poor",4,IF(J5="Very Poor",5,"")))))</f>
        <v/>
      </c>
      <c r="M5" s="184"/>
      <c r="N5" s="185"/>
      <c r="O5" s="183" t="str">
        <f>IF(N5="Very Good",1,IF(N5="Good",2,IF(N5="Fair",3,IF(N5="Poor",4,IF(N5="Very Poor",5,"")))))</f>
        <v/>
      </c>
      <c r="Q5" s="184"/>
      <c r="R5" s="185"/>
      <c r="S5" s="183" t="str">
        <f>IF(R5="Very Good",1,IF(R5="Good",2,IF(R5="Fair",3,IF(R5="Poor",4,IF(R5="Very Poor",5,"")))))</f>
        <v/>
      </c>
    </row>
    <row r="6" spans="1:19" ht="44.4" customHeight="1" x14ac:dyDescent="0.3">
      <c r="A6" s="383"/>
      <c r="B6" s="380"/>
      <c r="C6" s="388"/>
      <c r="D6" s="152" t="s">
        <v>116</v>
      </c>
      <c r="E6" s="184"/>
      <c r="F6" s="185"/>
      <c r="G6" s="183" t="str">
        <f>IF(F6="Very Good",1,IF(F6="Good",2,IF(F6="Fair",3,IF(F6="Poor",4,IF(F6="Very Poor",5,"")))))</f>
        <v/>
      </c>
      <c r="I6" s="184"/>
      <c r="J6" s="185"/>
      <c r="K6" s="183" t="str">
        <f>IF(J6="Very Good",1,IF(J6="Good",2,IF(J6="Fair",3,IF(J6="Poor",4,IF(J6="Very Poor",5,"")))))</f>
        <v/>
      </c>
      <c r="M6" s="184"/>
      <c r="N6" s="185"/>
      <c r="O6" s="183" t="str">
        <f>IF(N6="Very Good",1,IF(N6="Good",2,IF(N6="Fair",3,IF(N6="Poor",4,IF(N6="Very Poor",5,"")))))</f>
        <v/>
      </c>
      <c r="Q6" s="184"/>
      <c r="R6" s="185"/>
      <c r="S6" s="183" t="str">
        <f>IF(R6="Very Good",1,IF(R6="Good",2,IF(R6="Fair",3,IF(R6="Poor",4,IF(R6="Very Poor",5,"")))))</f>
        <v/>
      </c>
    </row>
    <row r="7" spans="1:19" ht="50.4" customHeight="1" thickBot="1" x14ac:dyDescent="0.35">
      <c r="A7" s="383"/>
      <c r="B7" s="380"/>
      <c r="C7" s="388"/>
      <c r="D7" s="152" t="s">
        <v>178</v>
      </c>
      <c r="E7" s="184"/>
      <c r="F7" s="145"/>
      <c r="G7" s="183" t="str">
        <f>IF(F7="Very Good",1,IF(F7="Good",2,IF(F7="Fair",3,IF(F7="Poor",4,IF(F7="Very Poor",5,"")))))</f>
        <v/>
      </c>
      <c r="I7" s="184"/>
      <c r="J7" s="145"/>
      <c r="K7" s="183" t="str">
        <f>IF(J7="Very Good",1,IF(J7="Good",2,IF(J7="Fair",3,IF(J7="Poor",4,IF(J7="Very Poor",5,"")))))</f>
        <v/>
      </c>
      <c r="M7" s="184"/>
      <c r="N7" s="145"/>
      <c r="O7" s="183" t="str">
        <f>IF(N7="Very Good",1,IF(N7="Good",2,IF(N7="Fair",3,IF(N7="Poor",4,IF(N7="Very Poor",5,"")))))</f>
        <v/>
      </c>
      <c r="Q7" s="184"/>
      <c r="R7" s="145"/>
      <c r="S7" s="183" t="str">
        <f>IF(R7="Very Good",1,IF(R7="Good",2,IF(R7="Fair",3,IF(R7="Poor",4,IF(R7="Very Poor",5,"")))))</f>
        <v/>
      </c>
    </row>
    <row r="8" spans="1:19" ht="15.6" customHeight="1" thickBot="1" x14ac:dyDescent="0.35">
      <c r="A8" s="383"/>
      <c r="B8" s="381"/>
      <c r="C8" s="141"/>
      <c r="D8" s="140" t="s">
        <v>168</v>
      </c>
      <c r="E8" s="182">
        <f>SUMIF(G4:G7,"&gt;0",E4:E7)</f>
        <v>0</v>
      </c>
      <c r="F8" s="181" t="str">
        <f>IF(G8=1,"Very Good",IF(G8=2,"Good",IF(G8=3,"Fair",IF(G8=4,"Poor",IF(G8=5,"Very Poor","")))))</f>
        <v/>
      </c>
      <c r="G8" s="139" t="str">
        <f>IFERROR(ROUND(IFERROR(IF(E8=0,(AVERAGEIF(G4:G7,"&gt;0")),(SUMPRODUCT(G4:G7,E4:E7)/E8)),""),0),"")</f>
        <v/>
      </c>
      <c r="I8" s="182">
        <f>SUMIF(K4:K7,"&gt;0",I4:I7)</f>
        <v>0</v>
      </c>
      <c r="J8" s="181" t="str">
        <f>IF(K8=1,"Very Good",IF(K8=2,"Good",IF(K8=3,"Fair",IF(K8=4,"Poor",IF(K8=5,"Very Poor","")))))</f>
        <v/>
      </c>
      <c r="K8" s="139" t="str">
        <f>IFERROR(ROUND(IFERROR(IF(I8=0,(AVERAGEIF(K4:K7,"&gt;0")),(SUMPRODUCT(K4:K7,I4:I7)/I8)),""),0),"")</f>
        <v/>
      </c>
      <c r="M8" s="182">
        <f>SUMIF(O4:O7,"&gt;0",M4:M7)</f>
        <v>0</v>
      </c>
      <c r="N8" s="181" t="str">
        <f>IF(O8=1,"Very Good",IF(O8=2,"Good",IF(O8=3,"Fair",IF(O8=4,"Poor",IF(O8=5,"Very Poor","")))))</f>
        <v/>
      </c>
      <c r="O8" s="139" t="str">
        <f>IFERROR(ROUND(IFERROR(IF(M8=0,(AVERAGEIF(O4:O7,"&gt;0")),(SUMPRODUCT(O4:O7,M4:M7)/M8)),""),0),"")</f>
        <v/>
      </c>
      <c r="Q8" s="182">
        <f>SUMIF(S4:S7,"&gt;0",Q4:Q7)</f>
        <v>0</v>
      </c>
      <c r="R8" s="181" t="str">
        <f>IF(S8=1,"Very Good",IF(S8=2,"Good",IF(S8=3,"Fair",IF(S8=4,"Poor",IF(S8=5,"Very Poor","")))))</f>
        <v/>
      </c>
      <c r="S8" s="139" t="str">
        <f>IFERROR(ROUND(IFERROR(IF(Q8=0,(AVERAGEIF(S4:S7,"&gt;0")),(SUMPRODUCT(S4:S7,Q4:Q7)/Q8)),""),0),"")</f>
        <v/>
      </c>
    </row>
    <row r="9" spans="1:19" ht="94.5" customHeight="1" x14ac:dyDescent="0.3">
      <c r="A9" s="383"/>
      <c r="B9" s="379" t="s">
        <v>47</v>
      </c>
      <c r="C9" s="371" t="s">
        <v>118</v>
      </c>
      <c r="D9" s="259" t="s">
        <v>119</v>
      </c>
      <c r="E9" s="184"/>
      <c r="F9" s="145"/>
      <c r="G9" s="183" t="str">
        <f>IF(F9="Very Good",1,IF(F9="Good",2,IF(F9="Fair",3,IF(F9="Poor",4,IF(F9="Very Poor",5,"")))))</f>
        <v/>
      </c>
      <c r="I9" s="184"/>
      <c r="J9" s="145"/>
      <c r="K9" s="183" t="str">
        <f>IF(J9="Very Good",1,IF(J9="Good",2,IF(J9="Fair",3,IF(J9="Poor",4,IF(J9="Very Poor",5,"")))))</f>
        <v/>
      </c>
      <c r="M9" s="184"/>
      <c r="N9" s="145"/>
      <c r="O9" s="183" t="str">
        <f>IF(N9="Very Good",1,IF(N9="Good",2,IF(N9="Fair",3,IF(N9="Poor",4,IF(N9="Very Poor",5,"")))))</f>
        <v/>
      </c>
      <c r="Q9" s="184"/>
      <c r="R9" s="145"/>
      <c r="S9" s="183" t="str">
        <f>IF(R9="Very Good",1,IF(R9="Good",2,IF(R9="Fair",3,IF(R9="Poor",4,IF(R9="Very Poor",5,"")))))</f>
        <v/>
      </c>
    </row>
    <row r="10" spans="1:19" ht="26.55" customHeight="1" thickBot="1" x14ac:dyDescent="0.35">
      <c r="A10" s="383"/>
      <c r="B10" s="380"/>
      <c r="C10" s="387"/>
      <c r="D10" s="260" t="s">
        <v>282</v>
      </c>
      <c r="E10" s="184"/>
      <c r="F10" s="145"/>
      <c r="G10" s="183" t="str">
        <f>IF(F10="Very Good",1,IF(F10="Good",2,IF(F10="Fair",3,IF(F10="Poor",4,IF(F10="Very Poor",5,"")))))</f>
        <v/>
      </c>
      <c r="I10" s="184"/>
      <c r="J10" s="145"/>
      <c r="K10" s="183" t="str">
        <f>IF(J10="Very Good",1,IF(J10="Good",2,IF(J10="Fair",3,IF(J10="Poor",4,IF(J10="Very Poor",5,"")))))</f>
        <v/>
      </c>
      <c r="M10" s="184"/>
      <c r="N10" s="145"/>
      <c r="O10" s="183" t="str">
        <f>IF(N10="Very Good",1,IF(N10="Good",2,IF(N10="Fair",3,IF(N10="Poor",4,IF(N10="Very Poor",5,"")))))</f>
        <v/>
      </c>
      <c r="Q10" s="184"/>
      <c r="R10" s="145"/>
      <c r="S10" s="183" t="str">
        <f>IF(R10="Very Good",1,IF(R10="Good",2,IF(R10="Fair",3,IF(R10="Poor",4,IF(R10="Very Poor",5,"")))))</f>
        <v/>
      </c>
    </row>
    <row r="11" spans="1:19" ht="15" customHeight="1" thickBot="1" x14ac:dyDescent="0.35">
      <c r="A11" s="384"/>
      <c r="B11" s="381"/>
      <c r="C11" s="157"/>
      <c r="D11" s="140" t="s">
        <v>166</v>
      </c>
      <c r="E11" s="182">
        <f>SUMIF(G9:G10,"&gt;0",E9:E10)</f>
        <v>0</v>
      </c>
      <c r="F11" s="181" t="str">
        <f>IF(G11=1,"Very Good",IF(G11=2,"Good",IF(G11=3,"Fair",IF(G11=4,"Poor",IF(G11=5,"Very Poor","")))))</f>
        <v/>
      </c>
      <c r="G11" s="139" t="str">
        <f>IFERROR(ROUND(IFERROR(IF(E11=0,(AVERAGEIF(G9:G10,"&gt;0")),(SUMPRODUCT(G9:G10,E9:E10)/E11)),""),0),"")</f>
        <v/>
      </c>
      <c r="H11" s="124"/>
      <c r="I11" s="182">
        <f>SUMIF(K9:K10,"&gt;0",I9:I10)</f>
        <v>0</v>
      </c>
      <c r="J11" s="181" t="str">
        <f>IF(K11=1,"Very Good",IF(K11=2,"Good",IF(K11=3,"Fair",IF(K11=4,"Poor",IF(K11=5,"Very Poor","")))))</f>
        <v/>
      </c>
      <c r="K11" s="139" t="str">
        <f>IFERROR(ROUND(IFERROR(IF(I11=0,(AVERAGEIF(K9:K10,"&gt;0")),(SUMPRODUCT(K9:K10,I9:I10)/I11)),""),0),"")</f>
        <v/>
      </c>
      <c r="M11" s="182">
        <f>SUMIF(O9:O10,"&gt;0",M9:M10)</f>
        <v>0</v>
      </c>
      <c r="N11" s="181" t="str">
        <f>IF(O11=1,"Very Good",IF(O11=2,"Good",IF(O11=3,"Fair",IF(O11=4,"Poor",IF(O11=5,"Very Poor","")))))</f>
        <v/>
      </c>
      <c r="O11" s="139" t="str">
        <f>IFERROR(ROUND(IFERROR(IF(M11=0,(AVERAGEIF(O9:O10,"&gt;0")),(SUMPRODUCT(O9:O10,M9:M10)/M11)),""),0),"")</f>
        <v/>
      </c>
      <c r="Q11" s="182">
        <f>SUMIF(S9:S10,"&gt;0",Q9:Q10)</f>
        <v>0</v>
      </c>
      <c r="R11" s="181" t="str">
        <f>IF(S11=1,"Very Good",IF(S11=2,"Good",IF(S11=3,"Fair",IF(S11=4,"Poor",IF(S11=5,"Very Poor","")))))</f>
        <v/>
      </c>
      <c r="S11" s="139" t="str">
        <f>IFERROR(ROUND(IFERROR(IF(Q11=0,(AVERAGEIF(S9:S10,"&gt;0")),(SUMPRODUCT(S9:S10,Q9:Q10)/Q11)),""),0),"")</f>
        <v/>
      </c>
    </row>
    <row r="12" spans="1:19" ht="15" customHeight="1" x14ac:dyDescent="0.3">
      <c r="A12" s="382" t="s">
        <v>23</v>
      </c>
      <c r="B12" s="379" t="s">
        <v>46</v>
      </c>
      <c r="C12" s="371" t="s">
        <v>207</v>
      </c>
      <c r="D12" s="160" t="s">
        <v>180</v>
      </c>
      <c r="E12" s="184"/>
      <c r="F12" s="185"/>
      <c r="G12" s="183" t="str">
        <f>IF(F12="Very Good",1,IF(F12="Good",2,IF(F12="Fair",3,IF(F12="Poor",4,IF(F12="Very Poor",5,"")))))</f>
        <v/>
      </c>
      <c r="I12" s="184"/>
      <c r="J12" s="185"/>
      <c r="K12" s="183" t="str">
        <f>IF(J12="Very Good",1,IF(J12="Good",2,IF(J12="Fair",3,IF(J12="Poor",4,IF(J12="Very Poor",5,"")))))</f>
        <v/>
      </c>
      <c r="M12" s="184"/>
      <c r="N12" s="185"/>
      <c r="O12" s="183" t="str">
        <f>IF(N12="Very Good",1,IF(N12="Good",2,IF(N12="Fair",3,IF(N12="Poor",4,IF(N12="Very Poor",5,"")))))</f>
        <v/>
      </c>
      <c r="Q12" s="184"/>
      <c r="R12" s="185"/>
      <c r="S12" s="183" t="str">
        <f>IF(R12="Very Good",1,IF(R12="Good",2,IF(R12="Fair",3,IF(R12="Poor",4,IF(R12="Very Poor",5,"")))))</f>
        <v/>
      </c>
    </row>
    <row r="13" spans="1:19" ht="45.45" customHeight="1" x14ac:dyDescent="0.3">
      <c r="A13" s="383"/>
      <c r="B13" s="380"/>
      <c r="C13" s="388"/>
      <c r="D13" s="152" t="s">
        <v>179</v>
      </c>
      <c r="E13" s="184"/>
      <c r="F13" s="185"/>
      <c r="G13" s="183" t="str">
        <f>IF(F13="Very Good",1,IF(F13="Good",2,IF(F13="Fair",3,IF(F13="Poor",4,IF(F13="Very Poor",5,"")))))</f>
        <v/>
      </c>
      <c r="I13" s="184"/>
      <c r="J13" s="185"/>
      <c r="K13" s="183" t="str">
        <f>IF(J13="Very Good",1,IF(J13="Good",2,IF(J13="Fair",3,IF(J13="Poor",4,IF(J13="Very Poor",5,"")))))</f>
        <v/>
      </c>
      <c r="M13" s="184"/>
      <c r="N13" s="185"/>
      <c r="O13" s="183" t="str">
        <f>IF(N13="Very Good",1,IF(N13="Good",2,IF(N13="Fair",3,IF(N13="Poor",4,IF(N13="Very Poor",5,"")))))</f>
        <v/>
      </c>
      <c r="Q13" s="184"/>
      <c r="R13" s="185"/>
      <c r="S13" s="183" t="str">
        <f>IF(R13="Very Good",1,IF(R13="Good",2,IF(R13="Fair",3,IF(R13="Poor",4,IF(R13="Very Poor",5,"")))))</f>
        <v/>
      </c>
    </row>
    <row r="14" spans="1:19" ht="30" customHeight="1" x14ac:dyDescent="0.3">
      <c r="A14" s="383"/>
      <c r="B14" s="380"/>
      <c r="C14" s="388"/>
      <c r="D14" s="152" t="s">
        <v>115</v>
      </c>
      <c r="E14" s="184"/>
      <c r="F14" s="185"/>
      <c r="G14" s="183" t="str">
        <f>IF(F14="Very Good",1,IF(F14="Good",2,IF(F14="Fair",3,IF(F14="Poor",4,IF(F14="Very Poor",5,"")))))</f>
        <v/>
      </c>
      <c r="I14" s="184"/>
      <c r="J14" s="185"/>
      <c r="K14" s="183" t="str">
        <f>IF(J14="Very Good",1,IF(J14="Good",2,IF(J14="Fair",3,IF(J14="Poor",4,IF(J14="Very Poor",5,"")))))</f>
        <v/>
      </c>
      <c r="M14" s="184"/>
      <c r="N14" s="185"/>
      <c r="O14" s="183" t="str">
        <f>IF(N14="Very Good",1,IF(N14="Good",2,IF(N14="Fair",3,IF(N14="Poor",4,IF(N14="Very Poor",5,"")))))</f>
        <v/>
      </c>
      <c r="Q14" s="184"/>
      <c r="R14" s="185"/>
      <c r="S14" s="183" t="str">
        <f>IF(R14="Very Good",1,IF(R14="Good",2,IF(R14="Fair",3,IF(R14="Poor",4,IF(R14="Very Poor",5,"")))))</f>
        <v/>
      </c>
    </row>
    <row r="15" spans="1:19" ht="31.05" customHeight="1" x14ac:dyDescent="0.3">
      <c r="A15" s="383"/>
      <c r="B15" s="380"/>
      <c r="C15" s="388"/>
      <c r="D15" s="152" t="s">
        <v>116</v>
      </c>
      <c r="E15" s="184"/>
      <c r="F15" s="185"/>
      <c r="G15" s="183" t="str">
        <f>IF(F15="Very Good",1,IF(F15="Good",2,IF(F15="Fair",3,IF(F15="Poor",4,IF(F15="Very Poor",5,"")))))</f>
        <v/>
      </c>
      <c r="I15" s="184"/>
      <c r="J15" s="185"/>
      <c r="K15" s="183" t="str">
        <f>IF(J15="Very Good",1,IF(J15="Good",2,IF(J15="Fair",3,IF(J15="Poor",4,IF(J15="Very Poor",5,"")))))</f>
        <v/>
      </c>
      <c r="M15" s="184"/>
      <c r="N15" s="185"/>
      <c r="O15" s="183" t="str">
        <f>IF(N15="Very Good",1,IF(N15="Good",2,IF(N15="Fair",3,IF(N15="Poor",4,IF(N15="Very Poor",5,"")))))</f>
        <v/>
      </c>
      <c r="Q15" s="184"/>
      <c r="R15" s="185"/>
      <c r="S15" s="183" t="str">
        <f>IF(R15="Very Good",1,IF(R15="Good",2,IF(R15="Fair",3,IF(R15="Poor",4,IF(R15="Very Poor",5,"")))))</f>
        <v/>
      </c>
    </row>
    <row r="16" spans="1:19" ht="57.6" customHeight="1" thickBot="1" x14ac:dyDescent="0.35">
      <c r="A16" s="383"/>
      <c r="B16" s="380"/>
      <c r="C16" s="389"/>
      <c r="D16" s="152" t="s">
        <v>178</v>
      </c>
      <c r="E16" s="184"/>
      <c r="F16" s="145"/>
      <c r="G16" s="183" t="str">
        <f>IF(F16="Very Good",1,IF(F16="Good",2,IF(F16="Fair",3,IF(F16="Poor",4,IF(F16="Very Poor",5,"")))))</f>
        <v/>
      </c>
      <c r="I16" s="184"/>
      <c r="J16" s="145"/>
      <c r="K16" s="183" t="str">
        <f>IF(J16="Very Good",1,IF(J16="Good",2,IF(J16="Fair",3,IF(J16="Poor",4,IF(J16="Very Poor",5,"")))))</f>
        <v/>
      </c>
      <c r="M16" s="184"/>
      <c r="N16" s="145"/>
      <c r="O16" s="183" t="str">
        <f>IF(N16="Very Good",1,IF(N16="Good",2,IF(N16="Fair",3,IF(N16="Poor",4,IF(N16="Very Poor",5,"")))))</f>
        <v/>
      </c>
      <c r="Q16" s="184"/>
      <c r="R16" s="145"/>
      <c r="S16" s="183" t="str">
        <f>IF(R16="Very Good",1,IF(R16="Good",2,IF(R16="Fair",3,IF(R16="Poor",4,IF(R16="Very Poor",5,"")))))</f>
        <v/>
      </c>
    </row>
    <row r="17" spans="1:19" ht="15.6" customHeight="1" thickBot="1" x14ac:dyDescent="0.35">
      <c r="A17" s="383"/>
      <c r="B17" s="381"/>
      <c r="C17" s="141"/>
      <c r="D17" s="140" t="s">
        <v>168</v>
      </c>
      <c r="E17" s="182">
        <f>SUMIF(G12:G16,"&gt;0",E12:E16)</f>
        <v>0</v>
      </c>
      <c r="F17" s="181" t="str">
        <f>IF(G17=1,"Very Good",IF(G17=2,"Good",IF(G17=3,"Fair",IF(G17=4,"Poor",IF(G17=5,"Very Poor","")))))</f>
        <v/>
      </c>
      <c r="G17" s="139" t="str">
        <f>IFERROR(ROUND(IFERROR(IF(E17=0,(AVERAGEIF(G12:G16,"&gt;0")),(SUMPRODUCT(G12:G16,E12:E16)/E17)),""),0),"")</f>
        <v/>
      </c>
      <c r="I17" s="182">
        <f>SUMIF(K12:K16,"&gt;0",I12:I16)</f>
        <v>0</v>
      </c>
      <c r="J17" s="181" t="str">
        <f>IF(K17=1,"Very Good",IF(K17=2,"Good",IF(K17=3,"Fair",IF(K17=4,"Poor",IF(K17=5,"Very Poor","")))))</f>
        <v/>
      </c>
      <c r="K17" s="139" t="str">
        <f>IFERROR(ROUND(IFERROR(IF(I17=0,(AVERAGEIF(K12:K16,"&gt;0")),(SUMPRODUCT(K12:K16,I12:I16)/I17)),""),0),"")</f>
        <v/>
      </c>
      <c r="M17" s="182">
        <f>SUMIF(O12:O16,"&gt;0",M12:M16)</f>
        <v>0</v>
      </c>
      <c r="N17" s="181" t="str">
        <f>IF(O17=1,"Very Good",IF(O17=2,"Good",IF(O17=3,"Fair",IF(O17=4,"Poor",IF(O17=5,"Very Poor","")))))</f>
        <v/>
      </c>
      <c r="O17" s="139" t="str">
        <f>IFERROR(ROUND(IFERROR(IF(M17=0,(AVERAGEIF(O12:O16,"&gt;0")),(SUMPRODUCT(O12:O16,M12:M16)/M17)),""),0),"")</f>
        <v/>
      </c>
      <c r="Q17" s="182">
        <f>SUMIF(S12:S16,"&gt;0",Q12:Q16)</f>
        <v>0</v>
      </c>
      <c r="R17" s="181" t="str">
        <f>IF(S17=1,"Very Good",IF(S17=2,"Good",IF(S17=3,"Fair",IF(S17=4,"Poor",IF(S17=5,"Very Poor","")))))</f>
        <v/>
      </c>
      <c r="S17" s="139" t="str">
        <f>IFERROR(ROUND(IFERROR(IF(Q17=0,(AVERAGEIF(S12:S16,"&gt;0")),(SUMPRODUCT(S12:S16,Q12:Q16)/Q17)),""),0),"")</f>
        <v/>
      </c>
    </row>
    <row r="18" spans="1:19" ht="94.5" customHeight="1" x14ac:dyDescent="0.3">
      <c r="A18" s="383"/>
      <c r="B18" s="379" t="s">
        <v>47</v>
      </c>
      <c r="C18" s="371" t="s">
        <v>118</v>
      </c>
      <c r="D18" s="259" t="s">
        <v>119</v>
      </c>
      <c r="E18" s="184"/>
      <c r="F18" s="145"/>
      <c r="G18" s="183" t="str">
        <f>IF(F18="Very Good",1,IF(F18="Good",2,IF(F18="Fair",3,IF(F18="Poor",4,IF(F18="Very Poor",5,"")))))</f>
        <v/>
      </c>
      <c r="I18" s="184"/>
      <c r="J18" s="145"/>
      <c r="K18" s="183" t="str">
        <f>IF(J18="Very Good",1,IF(J18="Good",2,IF(J18="Fair",3,IF(J18="Poor",4,IF(J18="Very Poor",5,"")))))</f>
        <v/>
      </c>
      <c r="M18" s="184"/>
      <c r="N18" s="145"/>
      <c r="O18" s="183" t="str">
        <f>IF(N18="Very Good",1,IF(N18="Good",2,IF(N18="Fair",3,IF(N18="Poor",4,IF(N18="Very Poor",5,"")))))</f>
        <v/>
      </c>
      <c r="Q18" s="184"/>
      <c r="R18" s="145"/>
      <c r="S18" s="183" t="str">
        <f>IF(R18="Very Good",1,IF(R18="Good",2,IF(R18="Fair",3,IF(R18="Poor",4,IF(R18="Very Poor",5,"")))))</f>
        <v/>
      </c>
    </row>
    <row r="19" spans="1:19" ht="26.55" customHeight="1" thickBot="1" x14ac:dyDescent="0.35">
      <c r="A19" s="383"/>
      <c r="B19" s="380"/>
      <c r="C19" s="387"/>
      <c r="D19" s="260" t="s">
        <v>282</v>
      </c>
      <c r="E19" s="184"/>
      <c r="F19" s="145"/>
      <c r="G19" s="183" t="str">
        <f>IF(F19="Very Good",1,IF(F19="Good",2,IF(F19="Fair",3,IF(F19="Poor",4,IF(F19="Very Poor",5,"")))))</f>
        <v/>
      </c>
      <c r="I19" s="184"/>
      <c r="J19" s="145"/>
      <c r="K19" s="183" t="str">
        <f>IF(J19="Very Good",1,IF(J19="Good",2,IF(J19="Fair",3,IF(J19="Poor",4,IF(J19="Very Poor",5,"")))))</f>
        <v/>
      </c>
      <c r="M19" s="184"/>
      <c r="N19" s="145"/>
      <c r="O19" s="183" t="str">
        <f>IF(N19="Very Good",1,IF(N19="Good",2,IF(N19="Fair",3,IF(N19="Poor",4,IF(N19="Very Poor",5,"")))))</f>
        <v/>
      </c>
      <c r="Q19" s="184"/>
      <c r="R19" s="145"/>
      <c r="S19" s="183" t="str">
        <f>IF(R19="Very Good",1,IF(R19="Good",2,IF(R19="Fair",3,IF(R19="Poor",4,IF(R19="Very Poor",5,"")))))</f>
        <v/>
      </c>
    </row>
    <row r="20" spans="1:19" ht="15" customHeight="1" thickBot="1" x14ac:dyDescent="0.35">
      <c r="A20" s="384"/>
      <c r="B20" s="381"/>
      <c r="C20" s="157"/>
      <c r="D20" s="140" t="s">
        <v>166</v>
      </c>
      <c r="E20" s="182">
        <f>SUMIF(G18:G19,"&gt;0",E18:E19)</f>
        <v>0</v>
      </c>
      <c r="F20" s="181" t="str">
        <f>IF(G20=1,"Very Good",IF(G20=2,"Good",IF(G20=3,"Fair",IF(G20=4,"Poor",IF(G20=5,"Very Poor","")))))</f>
        <v/>
      </c>
      <c r="G20" s="139" t="str">
        <f>IFERROR(ROUND(IFERROR(IF(E20=0,(AVERAGEIF(G18:G19,"&gt;0")),(SUMPRODUCT(G18:G19,E18:E19)/E20)),""),0),"")</f>
        <v/>
      </c>
      <c r="H20" s="124"/>
      <c r="I20" s="182">
        <f>SUMIF(K18:K19,"&gt;0",I18:I19)</f>
        <v>0</v>
      </c>
      <c r="J20" s="181" t="str">
        <f>IF(K20=1,"Very Good",IF(K20=2,"Good",IF(K20=3,"Fair",IF(K20=4,"Poor",IF(K20=5,"Very Poor","")))))</f>
        <v/>
      </c>
      <c r="K20" s="139" t="str">
        <f>IFERROR(ROUND(IFERROR(IF(I20=0,(AVERAGEIF(K18:K19,"&gt;0")),(SUMPRODUCT(K18:K19,I18:I19)/I20)),""),0),"")</f>
        <v/>
      </c>
      <c r="M20" s="182">
        <f>SUMIF(O18:O19,"&gt;0",M18:M19)</f>
        <v>0</v>
      </c>
      <c r="N20" s="181" t="str">
        <f>IF(O20=1,"Very Good",IF(O20=2,"Good",IF(O20=3,"Fair",IF(O20=4,"Poor",IF(O20=5,"Very Poor","")))))</f>
        <v/>
      </c>
      <c r="O20" s="139" t="str">
        <f>IFERROR(ROUND(IFERROR(IF(M20=0,(AVERAGEIF(O18:O19,"&gt;0")),(SUMPRODUCT(O18:O19,M18:M19)/M20)),""),0),"")</f>
        <v/>
      </c>
      <c r="Q20" s="182">
        <f>SUMIF(S18:S19,"&gt;0",Q18:Q19)</f>
        <v>0</v>
      </c>
      <c r="R20" s="181" t="str">
        <f>IF(S20=1,"Very Good",IF(S20=2,"Good",IF(S20=3,"Fair",IF(S20=4,"Poor",IF(S20=5,"Very Poor","")))))</f>
        <v/>
      </c>
      <c r="S20" s="139" t="str">
        <f>IFERROR(ROUND(IFERROR(IF(Q20=0,(AVERAGEIF(S18:S19,"&gt;0")),(SUMPRODUCT(S18:S19,Q18:Q19)/Q20)),""),0),"")</f>
        <v/>
      </c>
    </row>
    <row r="21" spans="1:19" ht="46.2" customHeight="1" x14ac:dyDescent="0.3">
      <c r="A21" s="382" t="s">
        <v>49</v>
      </c>
      <c r="B21" s="379" t="s">
        <v>46</v>
      </c>
      <c r="C21" s="385" t="s">
        <v>208</v>
      </c>
      <c r="D21" s="148" t="s">
        <v>177</v>
      </c>
      <c r="E21" s="184"/>
      <c r="F21" s="185"/>
      <c r="G21" s="183" t="str">
        <f>IF(F21="Very Good",1,IF(F21="Good",2,IF(F21="Fair",3,IF(F21="Poor",4,IF(F21="Very Poor",5,"")))))</f>
        <v/>
      </c>
      <c r="I21" s="184"/>
      <c r="J21" s="185"/>
      <c r="K21" s="183" t="str">
        <f>IF(J21="Very Good",1,IF(J21="Good",2,IF(J21="Fair",3,IF(J21="Poor",4,IF(J21="Very Poor",5,"")))))</f>
        <v/>
      </c>
      <c r="M21" s="184"/>
      <c r="N21" s="185"/>
      <c r="O21" s="183" t="str">
        <f>IF(N21="Very Good",1,IF(N21="Good",2,IF(N21="Fair",3,IF(N21="Poor",4,IF(N21="Very Poor",5,"")))))</f>
        <v/>
      </c>
      <c r="Q21" s="184"/>
      <c r="R21" s="185"/>
      <c r="S21" s="183" t="str">
        <f>IF(R21="Very Good",1,IF(R21="Good",2,IF(R21="Fair",3,IF(R21="Poor",4,IF(R21="Very Poor",5,"")))))</f>
        <v/>
      </c>
    </row>
    <row r="22" spans="1:19" ht="21" customHeight="1" x14ac:dyDescent="0.3">
      <c r="A22" s="383"/>
      <c r="B22" s="380"/>
      <c r="C22" s="385"/>
      <c r="D22" s="148" t="s">
        <v>121</v>
      </c>
      <c r="E22" s="184"/>
      <c r="F22" s="185"/>
      <c r="G22" s="183" t="str">
        <f>IF(F22="Very Good",1,IF(F22="Good",2,IF(F22="Fair",3,IF(F22="Poor",4,IF(F22="Very Poor",5,"")))))</f>
        <v/>
      </c>
      <c r="I22" s="184"/>
      <c r="J22" s="185"/>
      <c r="K22" s="183" t="str">
        <f>IF(J22="Very Good",1,IF(J22="Good",2,IF(J22="Fair",3,IF(J22="Poor",4,IF(J22="Very Poor",5,"")))))</f>
        <v/>
      </c>
      <c r="M22" s="184"/>
      <c r="N22" s="185"/>
      <c r="O22" s="183" t="str">
        <f>IF(N22="Very Good",1,IF(N22="Good",2,IF(N22="Fair",3,IF(N22="Poor",4,IF(N22="Very Poor",5,"")))))</f>
        <v/>
      </c>
      <c r="Q22" s="184"/>
      <c r="R22" s="185"/>
      <c r="S22" s="183" t="str">
        <f>IF(R22="Very Good",1,IF(R22="Good",2,IF(R22="Fair",3,IF(R22="Poor",4,IF(R22="Very Poor",5,"")))))</f>
        <v/>
      </c>
    </row>
    <row r="23" spans="1:19" ht="87" customHeight="1" thickBot="1" x14ac:dyDescent="0.35">
      <c r="A23" s="383"/>
      <c r="B23" s="380"/>
      <c r="C23" s="385"/>
      <c r="D23" s="152" t="s">
        <v>122</v>
      </c>
      <c r="E23" s="184"/>
      <c r="F23" s="145"/>
      <c r="G23" s="183" t="str">
        <f>IF(F23="Very Good",1,IF(F23="Good",2,IF(F23="Fair",3,IF(F23="Poor",4,IF(F23="Very Poor",5,"")))))</f>
        <v/>
      </c>
      <c r="I23" s="184"/>
      <c r="J23" s="145"/>
      <c r="K23" s="183" t="str">
        <f>IF(J23="Very Good",1,IF(J23="Good",2,IF(J23="Fair",3,IF(J23="Poor",4,IF(J23="Very Poor",5,"")))))</f>
        <v/>
      </c>
      <c r="M23" s="184"/>
      <c r="N23" s="145"/>
      <c r="O23" s="183" t="str">
        <f>IF(N23="Very Good",1,IF(N23="Good",2,IF(N23="Fair",3,IF(N23="Poor",4,IF(N23="Very Poor",5,"")))))</f>
        <v/>
      </c>
      <c r="Q23" s="184"/>
      <c r="R23" s="145"/>
      <c r="S23" s="183" t="str">
        <f>IF(R23="Very Good",1,IF(R23="Good",2,IF(R23="Fair",3,IF(R23="Poor",4,IF(R23="Very Poor",5,"")))))</f>
        <v/>
      </c>
    </row>
    <row r="24" spans="1:19" ht="15.6" customHeight="1" thickBot="1" x14ac:dyDescent="0.35">
      <c r="A24" s="383"/>
      <c r="B24" s="381"/>
      <c r="C24" s="141"/>
      <c r="D24" s="140" t="s">
        <v>168</v>
      </c>
      <c r="E24" s="182">
        <f>SUMIF(G21:G23,"&gt;0",E21:E23)</f>
        <v>0</v>
      </c>
      <c r="F24" s="181" t="str">
        <f>IF(G24=1,"Very Good",IF(G24=2,"Good",IF(G24=3,"Fair",IF(G24=4,"Poor",IF(G24=5,"Very Poor","")))))</f>
        <v/>
      </c>
      <c r="G24" s="139" t="str">
        <f>IFERROR(ROUND(IFERROR(IF(E24=0,(AVERAGEIF(G21:G23,"&gt;0")),(SUMPRODUCT(G21:G23,E21:E23)/E24)),""),0),"")</f>
        <v/>
      </c>
      <c r="I24" s="182">
        <f>SUMIF(K21:K23,"&gt;0",I21:I23)</f>
        <v>0</v>
      </c>
      <c r="J24" s="181" t="str">
        <f>IF(K24=1,"Very Good",IF(K24=2,"Good",IF(K24=3,"Fair",IF(K24=4,"Poor",IF(K24=5,"Very Poor","")))))</f>
        <v/>
      </c>
      <c r="K24" s="139" t="str">
        <f>IFERROR(ROUND(IFERROR(IF(I24=0,(AVERAGEIF(K21:K23,"&gt;0")),(SUMPRODUCT(K21:K23,I21:I23)/I24)),""),0),"")</f>
        <v/>
      </c>
      <c r="M24" s="182">
        <f>SUMIF(O21:O23,"&gt;0",M21:M23)</f>
        <v>0</v>
      </c>
      <c r="N24" s="181" t="str">
        <f>IF(O24=1,"Very Good",IF(O24=2,"Good",IF(O24=3,"Fair",IF(O24=4,"Poor",IF(O24=5,"Very Poor","")))))</f>
        <v/>
      </c>
      <c r="O24" s="139" t="str">
        <f>IFERROR(ROUND(IFERROR(IF(M24=0,(AVERAGEIF(O21:O23,"&gt;0")),(SUMPRODUCT(O21:O23,M21:M23)/M24)),""),0),"")</f>
        <v/>
      </c>
      <c r="Q24" s="182">
        <f>SUMIF(S21:S23,"&gt;0",Q21:Q23)</f>
        <v>0</v>
      </c>
      <c r="R24" s="181" t="str">
        <f>IF(S24=1,"Very Good",IF(S24=2,"Good",IF(S24=3,"Fair",IF(S24=4,"Poor",IF(S24=5,"Very Poor","")))))</f>
        <v/>
      </c>
      <c r="S24" s="139" t="str">
        <f>IFERROR(ROUND(IFERROR(IF(Q24=0,(AVERAGEIF(S21:S23,"&gt;0")),(SUMPRODUCT(S21:S23,Q21:Q23)/Q24)),""),0),"")</f>
        <v/>
      </c>
    </row>
    <row r="25" spans="1:19" ht="90" customHeight="1" x14ac:dyDescent="0.3">
      <c r="A25" s="383"/>
      <c r="B25" s="379" t="s">
        <v>47</v>
      </c>
      <c r="C25" s="371" t="s">
        <v>118</v>
      </c>
      <c r="D25" s="155" t="s">
        <v>176</v>
      </c>
      <c r="E25" s="184"/>
      <c r="F25" s="145"/>
      <c r="G25" s="183" t="str">
        <f>IF(F25="Very Good",1,IF(F25="Good",2,IF(F25="Fair",3,IF(F25="Poor",4,IF(F25="Very Poor",5,"")))))</f>
        <v/>
      </c>
      <c r="I25" s="184"/>
      <c r="J25" s="145"/>
      <c r="K25" s="183" t="str">
        <f>IF(J25="Very Good",1,IF(J25="Good",2,IF(J25="Fair",3,IF(J25="Poor",4,IF(J25="Very Poor",5,"")))))</f>
        <v/>
      </c>
      <c r="M25" s="184"/>
      <c r="N25" s="145"/>
      <c r="O25" s="183" t="str">
        <f>IF(N25="Very Good",1,IF(N25="Good",2,IF(N25="Fair",3,IF(N25="Poor",4,IF(N25="Very Poor",5,"")))))</f>
        <v/>
      </c>
      <c r="Q25" s="184"/>
      <c r="R25" s="145"/>
      <c r="S25" s="183" t="str">
        <f>IF(R25="Very Good",1,IF(R25="Good",2,IF(R25="Fair",3,IF(R25="Poor",4,IF(R25="Very Poor",5,"")))))</f>
        <v/>
      </c>
    </row>
    <row r="26" spans="1:19" ht="26.55" customHeight="1" thickBot="1" x14ac:dyDescent="0.35">
      <c r="A26" s="383"/>
      <c r="B26" s="380"/>
      <c r="C26" s="387"/>
      <c r="D26" s="260" t="s">
        <v>282</v>
      </c>
      <c r="E26" s="184"/>
      <c r="F26" s="145"/>
      <c r="G26" s="183" t="str">
        <f>IF(F26="Very Good",1,IF(F26="Good",2,IF(F26="Fair",3,IF(F26="Poor",4,IF(F26="Very Poor",5,"")))))</f>
        <v/>
      </c>
      <c r="I26" s="184"/>
      <c r="J26" s="145"/>
      <c r="K26" s="183" t="str">
        <f>IF(J26="Very Good",1,IF(J26="Good",2,IF(J26="Fair",3,IF(J26="Poor",4,IF(J26="Very Poor",5,"")))))</f>
        <v/>
      </c>
      <c r="M26" s="184"/>
      <c r="N26" s="145"/>
      <c r="O26" s="183" t="str">
        <f>IF(N26="Very Good",1,IF(N26="Good",2,IF(N26="Fair",3,IF(N26="Poor",4,IF(N26="Very Poor",5,"")))))</f>
        <v/>
      </c>
      <c r="Q26" s="184"/>
      <c r="R26" s="145"/>
      <c r="S26" s="183" t="str">
        <f>IF(R26="Very Good",1,IF(R26="Good",2,IF(R26="Fair",3,IF(R26="Poor",4,IF(R26="Very Poor",5,"")))))</f>
        <v/>
      </c>
    </row>
    <row r="27" spans="1:19" ht="15" customHeight="1" thickBot="1" x14ac:dyDescent="0.35">
      <c r="A27" s="383"/>
      <c r="B27" s="381"/>
      <c r="C27" s="157"/>
      <c r="D27" s="140" t="s">
        <v>166</v>
      </c>
      <c r="E27" s="182">
        <f>SUMIF(G25:G26,"&gt;0",E25:E26)</f>
        <v>0</v>
      </c>
      <c r="F27" s="181" t="str">
        <f>IF(G27=1,"Very Good",IF(G27=2,"Good",IF(G27=3,"Fair",IF(G27=4,"Poor",IF(G27=5,"Very Poor","")))))</f>
        <v/>
      </c>
      <c r="G27" s="139" t="str">
        <f>IFERROR(ROUND(IFERROR(IF(E27=0,(AVERAGEIF(G25:G26,"&gt;0")),(SUMPRODUCT(G25:G26,E25:E26)/E27)),""),0),"")</f>
        <v/>
      </c>
      <c r="H27" s="124"/>
      <c r="I27" s="182">
        <f>SUMIF(K25:K26,"&gt;0",I25:I26)</f>
        <v>0</v>
      </c>
      <c r="J27" s="181" t="str">
        <f>IF(K27=1,"Very Good",IF(K27=2,"Good",IF(K27=3,"Fair",IF(K27=4,"Poor",IF(K27=5,"Very Poor","")))))</f>
        <v/>
      </c>
      <c r="K27" s="139" t="str">
        <f>IFERROR(ROUND(IFERROR(IF(I27=0,(AVERAGEIF(K25:K26,"&gt;0")),(SUMPRODUCT(K25:K26,I25:I26)/I27)),""),0),"")</f>
        <v/>
      </c>
      <c r="M27" s="182">
        <f>SUMIF(O25:O26,"&gt;0",M25:M26)</f>
        <v>0</v>
      </c>
      <c r="N27" s="181" t="str">
        <f>IF(O27=1,"Very Good",IF(O27=2,"Good",IF(O27=3,"Fair",IF(O27=4,"Poor",IF(O27=5,"Very Poor","")))))</f>
        <v/>
      </c>
      <c r="O27" s="139" t="str">
        <f>IFERROR(ROUND(IFERROR(IF(M27=0,(AVERAGEIF(O25:O26,"&gt;0")),(SUMPRODUCT(O25:O26,M25:M26)/M27)),""),0),"")</f>
        <v/>
      </c>
      <c r="Q27" s="182">
        <f>SUMIF(S25:S26,"&gt;0",Q25:Q26)</f>
        <v>0</v>
      </c>
      <c r="R27" s="181" t="str">
        <f>IF(S27=1,"Very Good",IF(S27=2,"Good",IF(S27=3,"Fair",IF(S27=4,"Poor",IF(S27=5,"Very Poor","")))))</f>
        <v/>
      </c>
      <c r="S27" s="139" t="str">
        <f>IFERROR(ROUND(IFERROR(IF(Q27=0,(AVERAGEIF(S25:S26,"&gt;0")),(SUMPRODUCT(S25:S26,Q25:Q26)/Q27)),""),0),"")</f>
        <v/>
      </c>
    </row>
    <row r="28" spans="1:19" ht="29.4" customHeight="1" x14ac:dyDescent="0.3">
      <c r="A28" s="383"/>
      <c r="B28" s="379" t="s">
        <v>123</v>
      </c>
      <c r="C28" s="371" t="s">
        <v>124</v>
      </c>
      <c r="D28" s="160" t="s">
        <v>125</v>
      </c>
      <c r="E28" s="214"/>
      <c r="F28" s="194"/>
      <c r="G28" s="183" t="str">
        <f t="shared" ref="G28:G33" si="0">IF(F28="Very Good",1,IF(F28="Good",2,IF(F28="Fair",3,IF(F28="Poor",4,IF(F28="Very Poor",5,"")))))</f>
        <v/>
      </c>
      <c r="I28" s="214"/>
      <c r="J28" s="194"/>
      <c r="K28" s="183" t="str">
        <f t="shared" ref="K28:K33" si="1">IF(J28="Very Good",1,IF(J28="Good",2,IF(J28="Fair",3,IF(J28="Poor",4,IF(J28="Very Poor",5,"")))))</f>
        <v/>
      </c>
      <c r="M28" s="214"/>
      <c r="N28" s="194"/>
      <c r="O28" s="183" t="str">
        <f t="shared" ref="O28:O33" si="2">IF(N28="Very Good",1,IF(N28="Good",2,IF(N28="Fair",3,IF(N28="Poor",4,IF(N28="Very Poor",5,"")))))</f>
        <v/>
      </c>
      <c r="Q28" s="214"/>
      <c r="R28" s="194"/>
      <c r="S28" s="183" t="str">
        <f t="shared" ref="S28:S33" si="3">IF(R28="Very Good",1,IF(R28="Good",2,IF(R28="Fair",3,IF(R28="Poor",4,IF(R28="Very Poor",5,"")))))</f>
        <v/>
      </c>
    </row>
    <row r="29" spans="1:19" ht="16.649999999999999" customHeight="1" x14ac:dyDescent="0.3">
      <c r="A29" s="383"/>
      <c r="B29" s="380"/>
      <c r="C29" s="372"/>
      <c r="D29" s="152" t="s">
        <v>175</v>
      </c>
      <c r="E29" s="184"/>
      <c r="F29" s="185"/>
      <c r="G29" s="183" t="str">
        <f t="shared" si="0"/>
        <v/>
      </c>
      <c r="I29" s="184"/>
      <c r="J29" s="185"/>
      <c r="K29" s="183" t="str">
        <f t="shared" si="1"/>
        <v/>
      </c>
      <c r="M29" s="184"/>
      <c r="N29" s="185"/>
      <c r="O29" s="183" t="str">
        <f t="shared" si="2"/>
        <v/>
      </c>
      <c r="Q29" s="184"/>
      <c r="R29" s="185"/>
      <c r="S29" s="183" t="str">
        <f t="shared" si="3"/>
        <v/>
      </c>
    </row>
    <row r="30" spans="1:19" ht="16.05" customHeight="1" x14ac:dyDescent="0.3">
      <c r="A30" s="383"/>
      <c r="B30" s="380"/>
      <c r="C30" s="372"/>
      <c r="D30" s="152" t="s">
        <v>174</v>
      </c>
      <c r="E30" s="184"/>
      <c r="F30" s="185"/>
      <c r="G30" s="183" t="str">
        <f t="shared" si="0"/>
        <v/>
      </c>
      <c r="I30" s="184"/>
      <c r="J30" s="185"/>
      <c r="K30" s="183" t="str">
        <f t="shared" si="1"/>
        <v/>
      </c>
      <c r="M30" s="184"/>
      <c r="N30" s="185"/>
      <c r="O30" s="183" t="str">
        <f t="shared" si="2"/>
        <v/>
      </c>
      <c r="Q30" s="184"/>
      <c r="R30" s="185"/>
      <c r="S30" s="183" t="str">
        <f t="shared" si="3"/>
        <v/>
      </c>
    </row>
    <row r="31" spans="1:19" ht="16.05" customHeight="1" x14ac:dyDescent="0.3">
      <c r="A31" s="383"/>
      <c r="B31" s="380"/>
      <c r="C31" s="372"/>
      <c r="D31" s="152" t="s">
        <v>127</v>
      </c>
      <c r="E31" s="184"/>
      <c r="F31" s="185"/>
      <c r="G31" s="183" t="str">
        <f t="shared" si="0"/>
        <v/>
      </c>
      <c r="I31" s="184"/>
      <c r="J31" s="185"/>
      <c r="K31" s="183" t="str">
        <f t="shared" si="1"/>
        <v/>
      </c>
      <c r="M31" s="184"/>
      <c r="N31" s="185"/>
      <c r="O31" s="183" t="str">
        <f t="shared" si="2"/>
        <v/>
      </c>
      <c r="Q31" s="184"/>
      <c r="R31" s="185"/>
      <c r="S31" s="183" t="str">
        <f t="shared" si="3"/>
        <v/>
      </c>
    </row>
    <row r="32" spans="1:19" ht="16.05" customHeight="1" x14ac:dyDescent="0.3">
      <c r="A32" s="383"/>
      <c r="B32" s="380"/>
      <c r="C32" s="373"/>
      <c r="D32" s="152" t="s">
        <v>276</v>
      </c>
      <c r="E32" s="184"/>
      <c r="F32" s="145"/>
      <c r="G32" s="183" t="str">
        <f t="shared" si="0"/>
        <v/>
      </c>
      <c r="I32" s="184"/>
      <c r="J32" s="145"/>
      <c r="K32" s="183" t="str">
        <f t="shared" si="1"/>
        <v/>
      </c>
      <c r="M32" s="184"/>
      <c r="N32" s="145"/>
      <c r="O32" s="183" t="str">
        <f t="shared" si="2"/>
        <v/>
      </c>
      <c r="Q32" s="184"/>
      <c r="R32" s="145"/>
      <c r="S32" s="183" t="str">
        <f t="shared" si="3"/>
        <v/>
      </c>
    </row>
    <row r="33" spans="1:19" ht="42.6" customHeight="1" thickBot="1" x14ac:dyDescent="0.35">
      <c r="A33" s="383"/>
      <c r="B33" s="380"/>
      <c r="C33" s="215" t="s">
        <v>223</v>
      </c>
      <c r="D33" s="216" t="s">
        <v>129</v>
      </c>
      <c r="E33" s="184"/>
      <c r="F33" s="145"/>
      <c r="G33" s="183" t="str">
        <f t="shared" si="0"/>
        <v/>
      </c>
      <c r="I33" s="184"/>
      <c r="J33" s="145"/>
      <c r="K33" s="183" t="str">
        <f t="shared" si="1"/>
        <v/>
      </c>
      <c r="M33" s="184"/>
      <c r="N33" s="145"/>
      <c r="O33" s="183" t="str">
        <f t="shared" si="2"/>
        <v/>
      </c>
      <c r="Q33" s="184"/>
      <c r="R33" s="145"/>
      <c r="S33" s="183" t="str">
        <f t="shared" si="3"/>
        <v/>
      </c>
    </row>
    <row r="34" spans="1:19" ht="15" customHeight="1" thickBot="1" x14ac:dyDescent="0.35">
      <c r="A34" s="383"/>
      <c r="B34" s="381"/>
      <c r="C34" s="157"/>
      <c r="D34" s="140" t="s">
        <v>165</v>
      </c>
      <c r="E34" s="182">
        <f>SUMIF(G28:G33,"&gt;0",E28:E33)</f>
        <v>0</v>
      </c>
      <c r="F34" s="181" t="str">
        <f>IF(G34=1,"Very Good",IF(G34=2,"Good",IF(G34=3,"Fair",IF(G34=4,"Poor",IF(G34=5,"Very Poor","")))))</f>
        <v/>
      </c>
      <c r="G34" s="139" t="str">
        <f>IFERROR(ROUND(IFERROR(IF(E34=0,(AVERAGEIF(G28:G33,"&gt;0")),(SUMPRODUCT(G28:G33,E28:E33)/E34)),""),0),"")</f>
        <v/>
      </c>
      <c r="I34" s="182">
        <f>SUMIF(K28:K33,"&gt;0",I28:I33)</f>
        <v>0</v>
      </c>
      <c r="J34" s="181" t="str">
        <f>IF(K34=1,"Very Good",IF(K34=2,"Good",IF(K34=3,"Fair",IF(K34=4,"Poor",IF(K34=5,"Very Poor","")))))</f>
        <v/>
      </c>
      <c r="K34" s="139" t="str">
        <f>IFERROR(ROUND(IFERROR(IF(I34=0,(AVERAGEIF(K28:K33,"&gt;0")),(SUMPRODUCT(K28:K33,I28:I33)/I34)),""),0),"")</f>
        <v/>
      </c>
      <c r="M34" s="182">
        <f>SUMIF(O28:O33,"&gt;0",M28:M33)</f>
        <v>0</v>
      </c>
      <c r="N34" s="181" t="str">
        <f>IF(O34=1,"Very Good",IF(O34=2,"Good",IF(O34=3,"Fair",IF(O34=4,"Poor",IF(O34=5,"Very Poor","")))))</f>
        <v/>
      </c>
      <c r="O34" s="139" t="str">
        <f>IFERROR(ROUND(IFERROR(IF(M34=0,(AVERAGEIF(O28:O33,"&gt;0")),(SUMPRODUCT(O28:O33,M28:M33)/M34)),""),0),"")</f>
        <v/>
      </c>
      <c r="Q34" s="182">
        <f>SUMIF(S28:S33,"&gt;0",Q28:Q33)</f>
        <v>0</v>
      </c>
      <c r="R34" s="181" t="str">
        <f>IF(S34=1,"Very Good",IF(S34=2,"Good",IF(S34=3,"Fair",IF(S34=4,"Poor",IF(S34=5,"Very Poor","")))))</f>
        <v/>
      </c>
      <c r="S34" s="139" t="str">
        <f>IFERROR(ROUND(IFERROR(IF(Q34=0,(AVERAGEIF(S28:S33,"&gt;0")),(SUMPRODUCT(S28:S33,Q28:Q33)/Q34)),""),0),"")</f>
        <v/>
      </c>
    </row>
    <row r="35" spans="1:19" ht="60.75" customHeight="1" x14ac:dyDescent="0.3">
      <c r="A35" s="383"/>
      <c r="B35" s="379" t="s">
        <v>53</v>
      </c>
      <c r="C35" s="197" t="s">
        <v>224</v>
      </c>
      <c r="D35" s="148" t="s">
        <v>277</v>
      </c>
      <c r="E35" s="184"/>
      <c r="F35" s="185"/>
      <c r="G35" s="183" t="str">
        <f>IF(F35="Very Good",1,IF(F35="Good",2,IF(F35="Fair",3,IF(F35="Poor",4,IF(F35="Very Poor",5,"")))))</f>
        <v/>
      </c>
      <c r="I35" s="184"/>
      <c r="J35" s="185"/>
      <c r="K35" s="183" t="str">
        <f>IF(J35="Very Good",1,IF(J35="Good",2,IF(J35="Fair",3,IF(J35="Poor",4,IF(J35="Very Poor",5,"")))))</f>
        <v/>
      </c>
      <c r="M35" s="184"/>
      <c r="N35" s="185"/>
      <c r="O35" s="183" t="str">
        <f>IF(N35="Very Good",1,IF(N35="Good",2,IF(N35="Fair",3,IF(N35="Poor",4,IF(N35="Very Poor",5,"")))))</f>
        <v/>
      </c>
      <c r="Q35" s="184"/>
      <c r="R35" s="185"/>
      <c r="S35" s="183" t="str">
        <f>IF(R35="Very Good",1,IF(R35="Good",2,IF(R35="Fair",3,IF(R35="Poor",4,IF(R35="Very Poor",5,"")))))</f>
        <v/>
      </c>
    </row>
    <row r="36" spans="1:19" ht="35.4" customHeight="1" thickBot="1" x14ac:dyDescent="0.35">
      <c r="A36" s="383"/>
      <c r="B36" s="380"/>
      <c r="C36" s="273" t="s">
        <v>225</v>
      </c>
      <c r="D36" s="158" t="s">
        <v>226</v>
      </c>
      <c r="E36" s="184"/>
      <c r="F36" s="145"/>
      <c r="G36" s="183" t="str">
        <f>IF(F36="Very Good",1,IF(F36="Good",2,IF(F36="Fair",3,IF(F36="Poor",4,IF(F36="Very Poor",5,"")))))</f>
        <v/>
      </c>
      <c r="I36" s="184"/>
      <c r="J36" s="145"/>
      <c r="K36" s="183" t="str">
        <f>IF(J36="Very Good",1,IF(J36="Good",2,IF(J36="Fair",3,IF(J36="Poor",4,IF(J36="Very Poor",5,"")))))</f>
        <v/>
      </c>
      <c r="M36" s="184"/>
      <c r="N36" s="145"/>
      <c r="O36" s="183" t="str">
        <f>IF(N36="Very Good",1,IF(N36="Good",2,IF(N36="Fair",3,IF(N36="Poor",4,IF(N36="Very Poor",5,"")))))</f>
        <v/>
      </c>
      <c r="Q36" s="184"/>
      <c r="R36" s="145"/>
      <c r="S36" s="183" t="str">
        <f>IF(R36="Very Good",1,IF(R36="Good",2,IF(R36="Fair",3,IF(R36="Poor",4,IF(R36="Very Poor",5,"")))))</f>
        <v/>
      </c>
    </row>
    <row r="37" spans="1:19" ht="15.6" customHeight="1" thickBot="1" x14ac:dyDescent="0.35">
      <c r="A37" s="384"/>
      <c r="B37" s="381"/>
      <c r="C37" s="157"/>
      <c r="D37" s="140" t="s">
        <v>164</v>
      </c>
      <c r="E37" s="182">
        <f>SUMIF(G35:G36,"&gt;0",E35:E36)</f>
        <v>0</v>
      </c>
      <c r="F37" s="181" t="str">
        <f>IF(G37=1,"Very Good",IF(G37=2,"Good",IF(G37=3,"Fair",IF(G37=4,"Poor",IF(G37=5,"Very Poor","")))))</f>
        <v/>
      </c>
      <c r="G37" s="139" t="str">
        <f>IFERROR(ROUND(IFERROR(IF(E37=0,(AVERAGEIF(G35:G36,"&gt;0")),(SUMPRODUCT(G35:G36,E35:E36)/E37)),""),0),"")</f>
        <v/>
      </c>
      <c r="H37" s="124"/>
      <c r="I37" s="182">
        <f>SUMIF(K35:K36,"&gt;0",I35:I36)</f>
        <v>0</v>
      </c>
      <c r="J37" s="181" t="str">
        <f>IF(K37=1,"Very Good",IF(K37=2,"Good",IF(K37=3,"Fair",IF(K37=4,"Poor",IF(K37=5,"Very Poor","")))))</f>
        <v/>
      </c>
      <c r="K37" s="139" t="str">
        <f>IFERROR(ROUND(IFERROR(IF(I37=0,(AVERAGEIF(K35:K36,"&gt;0")),(SUMPRODUCT(K35:K36,I35:I36)/I37)),""),0),"")</f>
        <v/>
      </c>
      <c r="M37" s="182">
        <f>SUMIF(O35:O36,"&gt;0",M35:M36)</f>
        <v>0</v>
      </c>
      <c r="N37" s="181" t="str">
        <f>IF(O37=1,"Very Good",IF(O37=2,"Good",IF(O37=3,"Fair",IF(O37=4,"Poor",IF(O37=5,"Very Poor","")))))</f>
        <v/>
      </c>
      <c r="O37" s="139" t="str">
        <f>IFERROR(ROUND(IFERROR(IF(M37=0,(AVERAGEIF(O35:O36,"&gt;0")),(SUMPRODUCT(O35:O36,M35:M36)/M37)),""),0),"")</f>
        <v/>
      </c>
      <c r="Q37" s="182">
        <f>SUMIF(S35:S36,"&gt;0",Q35:Q36)</f>
        <v>0</v>
      </c>
      <c r="R37" s="181" t="str">
        <f>IF(S37=1,"Very Good",IF(S37=2,"Good",IF(S37=3,"Fair",IF(S37=4,"Poor",IF(S37=5,"Very Poor","")))))</f>
        <v/>
      </c>
      <c r="S37" s="139" t="str">
        <f>IFERROR(ROUND(IFERROR(IF(Q37=0,(AVERAGEIF(S35:S36,"&gt;0")),(SUMPRODUCT(S35:S36,Q35:Q36)/Q37)),""),0),"")</f>
        <v/>
      </c>
    </row>
    <row r="38" spans="1:19" ht="25.2" customHeight="1" x14ac:dyDescent="0.3">
      <c r="A38" s="382" t="s">
        <v>173</v>
      </c>
      <c r="B38" s="398" t="s">
        <v>46</v>
      </c>
      <c r="C38" s="385" t="s">
        <v>208</v>
      </c>
      <c r="D38" s="156" t="s">
        <v>172</v>
      </c>
      <c r="E38" s="184"/>
      <c r="F38" s="185"/>
      <c r="G38" s="183" t="str">
        <f>IF(F38="Very Good",1,IF(F38="Good",2,IF(F38="Fair",3,IF(F38="Poor",4,IF(F38="Very Poor",5,"")))))</f>
        <v/>
      </c>
      <c r="I38" s="184"/>
      <c r="J38" s="185"/>
      <c r="K38" s="183" t="str">
        <f>IF(J38="Very Good",1,IF(J38="Good",2,IF(J38="Fair",3,IF(J38="Poor",4,IF(J38="Very Poor",5,"")))))</f>
        <v/>
      </c>
      <c r="M38" s="184"/>
      <c r="N38" s="185"/>
      <c r="O38" s="183" t="str">
        <f>IF(N38="Very Good",1,IF(N38="Good",2,IF(N38="Fair",3,IF(N38="Poor",4,IF(N38="Very Poor",5,"")))))</f>
        <v/>
      </c>
      <c r="Q38" s="184"/>
      <c r="R38" s="185"/>
      <c r="S38" s="183" t="str">
        <f>IF(R38="Very Good",1,IF(R38="Good",2,IF(R38="Fair",3,IF(R38="Poor",4,IF(R38="Very Poor",5,"")))))</f>
        <v/>
      </c>
    </row>
    <row r="39" spans="1:19" ht="21.6" customHeight="1" x14ac:dyDescent="0.3">
      <c r="A39" s="383"/>
      <c r="B39" s="399"/>
      <c r="C39" s="385"/>
      <c r="D39" s="156" t="s">
        <v>171</v>
      </c>
      <c r="E39" s="184"/>
      <c r="F39" s="185"/>
      <c r="G39" s="183" t="str">
        <f>IF(F39="Very Good",1,IF(F39="Good",2,IF(F39="Fair",3,IF(F39="Poor",4,IF(F39="Very Poor",5,"")))))</f>
        <v/>
      </c>
      <c r="I39" s="184"/>
      <c r="J39" s="185"/>
      <c r="K39" s="183" t="str">
        <f>IF(J39="Very Good",1,IF(J39="Good",2,IF(J39="Fair",3,IF(J39="Poor",4,IF(J39="Very Poor",5,"")))))</f>
        <v/>
      </c>
      <c r="M39" s="184"/>
      <c r="N39" s="185"/>
      <c r="O39" s="183" t="str">
        <f>IF(N39="Very Good",1,IF(N39="Good",2,IF(N39="Fair",3,IF(N39="Poor",4,IF(N39="Very Poor",5,"")))))</f>
        <v/>
      </c>
      <c r="Q39" s="184"/>
      <c r="R39" s="185"/>
      <c r="S39" s="183" t="str">
        <f>IF(R39="Very Good",1,IF(R39="Good",2,IF(R39="Fair",3,IF(R39="Poor",4,IF(R39="Very Poor",5,"")))))</f>
        <v/>
      </c>
    </row>
    <row r="40" spans="1:19" ht="21.6" customHeight="1" x14ac:dyDescent="0.3">
      <c r="A40" s="383"/>
      <c r="B40" s="399"/>
      <c r="C40" s="385"/>
      <c r="D40" s="155" t="s">
        <v>170</v>
      </c>
      <c r="E40" s="184"/>
      <c r="F40" s="185"/>
      <c r="G40" s="183" t="str">
        <f>IF(F40="Very Good",1,IF(F40="Good",2,IF(F40="Fair",3,IF(F40="Poor",4,IF(F40="Very Poor",5,"")))))</f>
        <v/>
      </c>
      <c r="I40" s="184"/>
      <c r="J40" s="185"/>
      <c r="K40" s="183" t="str">
        <f>IF(J40="Very Good",1,IF(J40="Good",2,IF(J40="Fair",3,IF(J40="Poor",4,IF(J40="Very Poor",5,"")))))</f>
        <v/>
      </c>
      <c r="M40" s="184"/>
      <c r="N40" s="185"/>
      <c r="O40" s="183" t="str">
        <f>IF(N40="Very Good",1,IF(N40="Good",2,IF(N40="Fair",3,IF(N40="Poor",4,IF(N40="Very Poor",5,"")))))</f>
        <v/>
      </c>
      <c r="Q40" s="184"/>
      <c r="R40" s="185"/>
      <c r="S40" s="183" t="str">
        <f>IF(R40="Very Good",1,IF(R40="Good",2,IF(R40="Fair",3,IF(R40="Poor",4,IF(R40="Very Poor",5,"")))))</f>
        <v/>
      </c>
    </row>
    <row r="41" spans="1:19" ht="27.6" customHeight="1" x14ac:dyDescent="0.3">
      <c r="A41" s="383"/>
      <c r="B41" s="399"/>
      <c r="C41" s="385"/>
      <c r="D41" s="155" t="s">
        <v>169</v>
      </c>
      <c r="E41" s="184"/>
      <c r="F41" s="185"/>
      <c r="G41" s="183" t="str">
        <f>IF(F41="Very Good",1,IF(F41="Good",2,IF(F41="Fair",3,IF(F41="Poor",4,IF(F41="Very Poor",5,"")))))</f>
        <v/>
      </c>
      <c r="I41" s="184"/>
      <c r="J41" s="185"/>
      <c r="K41" s="183" t="str">
        <f>IF(J41="Very Good",1,IF(J41="Good",2,IF(J41="Fair",3,IF(J41="Poor",4,IF(J41="Very Poor",5,"")))))</f>
        <v/>
      </c>
      <c r="M41" s="184"/>
      <c r="N41" s="185"/>
      <c r="O41" s="183" t="str">
        <f>IF(N41="Very Good",1,IF(N41="Good",2,IF(N41="Fair",3,IF(N41="Poor",4,IF(N41="Very Poor",5,"")))))</f>
        <v/>
      </c>
      <c r="Q41" s="184"/>
      <c r="R41" s="185"/>
      <c r="S41" s="183" t="str">
        <f>IF(R41="Very Good",1,IF(R41="Good",2,IF(R41="Fair",3,IF(R41="Poor",4,IF(R41="Very Poor",5,"")))))</f>
        <v/>
      </c>
    </row>
    <row r="42" spans="1:19" ht="56.4" customHeight="1" thickBot="1" x14ac:dyDescent="0.35">
      <c r="A42" s="383"/>
      <c r="B42" s="399"/>
      <c r="C42" s="386"/>
      <c r="D42" s="155" t="s">
        <v>131</v>
      </c>
      <c r="E42" s="184"/>
      <c r="F42" s="145"/>
      <c r="G42" s="183" t="str">
        <f>IF(F42="Very Good",1,IF(F42="Good",2,IF(F42="Fair",3,IF(F42="Poor",4,IF(F42="Very Poor",5,"")))))</f>
        <v/>
      </c>
      <c r="I42" s="184"/>
      <c r="J42" s="145"/>
      <c r="K42" s="183" t="str">
        <f>IF(J42="Very Good",1,IF(J42="Good",2,IF(J42="Fair",3,IF(J42="Poor",4,IF(J42="Very Poor",5,"")))))</f>
        <v/>
      </c>
      <c r="M42" s="184"/>
      <c r="N42" s="145"/>
      <c r="O42" s="183" t="str">
        <f>IF(N42="Very Good",1,IF(N42="Good",2,IF(N42="Fair",3,IF(N42="Poor",4,IF(N42="Very Poor",5,"")))))</f>
        <v/>
      </c>
      <c r="Q42" s="184"/>
      <c r="R42" s="145"/>
      <c r="S42" s="183" t="str">
        <f>IF(R42="Very Good",1,IF(R42="Good",2,IF(R42="Fair",3,IF(R42="Poor",4,IF(R42="Very Poor",5,"")))))</f>
        <v/>
      </c>
    </row>
    <row r="43" spans="1:19" ht="15.6" customHeight="1" thickBot="1" x14ac:dyDescent="0.35">
      <c r="A43" s="383"/>
      <c r="B43" s="400"/>
      <c r="C43" s="141"/>
      <c r="D43" s="140" t="s">
        <v>168</v>
      </c>
      <c r="E43" s="182">
        <f>SUMIF(G38:G42,"&gt;0",E38:E42)</f>
        <v>0</v>
      </c>
      <c r="F43" s="181" t="str">
        <f>IF(G43=1,"Very Good",IF(G43=2,"Good",IF(G43=3,"Fair",IF(G43=4,"Poor",IF(G43=5,"Very Poor","")))))</f>
        <v/>
      </c>
      <c r="G43" s="139" t="str">
        <f>IFERROR(ROUND(IFERROR(IF(E43=0,(AVERAGEIF(G38:G42,"&gt;0")),(SUMPRODUCT(G38:G42,E38:E42)/E43)),""),0),"")</f>
        <v/>
      </c>
      <c r="I43" s="182">
        <f>SUMIF(K38:K42,"&gt;0",I38:I42)</f>
        <v>0</v>
      </c>
      <c r="J43" s="181" t="str">
        <f>IF(K43=1,"Very Good",IF(K43=2,"Good",IF(K43=3,"Fair",IF(K43=4,"Poor",IF(K43=5,"Very Poor","")))))</f>
        <v/>
      </c>
      <c r="K43" s="139" t="str">
        <f>IFERROR(ROUND(IFERROR(IF(I43=0,(AVERAGEIF(K38:K42,"&gt;0")),(SUMPRODUCT(K38:K42,I38:I42)/I43)),""),0),"")</f>
        <v/>
      </c>
      <c r="M43" s="182">
        <f>SUMIF(O38:O42,"&gt;0",M38:M42)</f>
        <v>0</v>
      </c>
      <c r="N43" s="181" t="str">
        <f>IF(O43=1,"Very Good",IF(O43=2,"Good",IF(O43=3,"Fair",IF(O43=4,"Poor",IF(O43=5,"Very Poor","")))))</f>
        <v/>
      </c>
      <c r="O43" s="139" t="str">
        <f>IFERROR(ROUND(IFERROR(IF(M43=0,(AVERAGEIF(O38:O42,"&gt;0")),(SUMPRODUCT(O38:O42,M38:M42)/M43)),""),0),"")</f>
        <v/>
      </c>
      <c r="Q43" s="182">
        <f>SUMIF(S38:S42,"&gt;0",Q38:Q42)</f>
        <v>0</v>
      </c>
      <c r="R43" s="181" t="str">
        <f>IF(S43=1,"Very Good",IF(S43=2,"Good",IF(S43=3,"Fair",IF(S43=4,"Poor",IF(S43=5,"Very Poor","")))))</f>
        <v/>
      </c>
      <c r="S43" s="139" t="str">
        <f>IFERROR(ROUND(IFERROR(IF(Q43=0,(AVERAGEIF(S38:S42,"&gt;0")),(SUMPRODUCT(S38:S42,Q38:Q42)/Q43)),""),0),"")</f>
        <v/>
      </c>
    </row>
    <row r="44" spans="1:19" ht="78.75" customHeight="1" x14ac:dyDescent="0.3">
      <c r="A44" s="383"/>
      <c r="B44" s="398" t="s">
        <v>47</v>
      </c>
      <c r="C44" s="401" t="s">
        <v>118</v>
      </c>
      <c r="D44" s="152" t="s">
        <v>167</v>
      </c>
      <c r="E44" s="184"/>
      <c r="F44" s="185"/>
      <c r="G44" s="183" t="str">
        <f>IF(F44="Very Good",1,IF(F44="Good",2,IF(F44="Fair",3,IF(F44="Poor",4,IF(F44="Very Poor",5,"")))))</f>
        <v/>
      </c>
      <c r="I44" s="184"/>
      <c r="J44" s="185"/>
      <c r="K44" s="183" t="str">
        <f>IF(J44="Very Good",1,IF(J44="Good",2,IF(J44="Fair",3,IF(J44="Poor",4,IF(J44="Very Poor",5,"")))))</f>
        <v/>
      </c>
      <c r="M44" s="184"/>
      <c r="N44" s="185"/>
      <c r="O44" s="183" t="str">
        <f>IF(N44="Very Good",1,IF(N44="Good",2,IF(N44="Fair",3,IF(N44="Poor",4,IF(N44="Very Poor",5,"")))))</f>
        <v/>
      </c>
      <c r="Q44" s="184"/>
      <c r="R44" s="185"/>
      <c r="S44" s="183" t="str">
        <f>IF(R44="Very Good",1,IF(R44="Good",2,IF(R44="Fair",3,IF(R44="Poor",4,IF(R44="Very Poor",5,"")))))</f>
        <v/>
      </c>
    </row>
    <row r="45" spans="1:19" ht="15" thickBot="1" x14ac:dyDescent="0.35">
      <c r="A45" s="383"/>
      <c r="B45" s="399"/>
      <c r="C45" s="386"/>
      <c r="D45" s="152" t="s">
        <v>132</v>
      </c>
      <c r="E45" s="184"/>
      <c r="F45" s="145"/>
      <c r="G45" s="183" t="str">
        <f>IF(F45="Very Good",1,IF(F45="Good",2,IF(F45="Fair",3,IF(F45="Poor",4,IF(F45="Very Poor",5,"")))))</f>
        <v/>
      </c>
      <c r="I45" s="184"/>
      <c r="J45" s="145"/>
      <c r="K45" s="183" t="str">
        <f>IF(J45="Very Good",1,IF(J45="Good",2,IF(J45="Fair",3,IF(J45="Poor",4,IF(J45="Very Poor",5,"")))))</f>
        <v/>
      </c>
      <c r="M45" s="184"/>
      <c r="N45" s="145"/>
      <c r="O45" s="183" t="str">
        <f>IF(N45="Very Good",1,IF(N45="Good",2,IF(N45="Fair",3,IF(N45="Poor",4,IF(N45="Very Poor",5,"")))))</f>
        <v/>
      </c>
      <c r="Q45" s="184"/>
      <c r="R45" s="145"/>
      <c r="S45" s="183" t="str">
        <f>IF(R45="Very Good",1,IF(R45="Good",2,IF(R45="Fair",3,IF(R45="Poor",4,IF(R45="Very Poor",5,"")))))</f>
        <v/>
      </c>
    </row>
    <row r="46" spans="1:19" ht="15.6" customHeight="1" thickBot="1" x14ac:dyDescent="0.35">
      <c r="A46" s="383"/>
      <c r="B46" s="400"/>
      <c r="C46" s="141"/>
      <c r="D46" s="140" t="s">
        <v>166</v>
      </c>
      <c r="E46" s="182">
        <f>SUMIF(G44:G45,"&gt;0",E44:E45)</f>
        <v>0</v>
      </c>
      <c r="F46" s="181" t="str">
        <f>IF(G46=1,"Very Good",IF(G46=2,"Good",IF(G46=3,"Fair",IF(G46=4,"Poor",IF(G46=5,"Very Poor","")))))</f>
        <v/>
      </c>
      <c r="G46" s="139" t="str">
        <f>IFERROR(ROUND(IFERROR(IF(E46=0,(AVERAGEIF(G44:G45,"&gt;0")),(SUMPRODUCT(G44:G45,E44:E45)/E46)),""),0),"")</f>
        <v/>
      </c>
      <c r="I46" s="182">
        <f>SUMIF(K44:K45,"&gt;0",I44:I45)</f>
        <v>0</v>
      </c>
      <c r="J46" s="181" t="str">
        <f>IF(K46=1,"Very Good",IF(K46=2,"Good",IF(K46=3,"Fair",IF(K46=4,"Poor",IF(K46=5,"Very Poor","")))))</f>
        <v/>
      </c>
      <c r="K46" s="139" t="str">
        <f>IFERROR(ROUND(IFERROR(IF(I46=0,(AVERAGEIF(K44:K45,"&gt;0")),(SUMPRODUCT(K44:K45,I44:I45)/I46)),""),0),"")</f>
        <v/>
      </c>
      <c r="M46" s="182">
        <f>SUMIF(O44:O45,"&gt;0",M44:M45)</f>
        <v>0</v>
      </c>
      <c r="N46" s="181" t="str">
        <f>IF(O46=1,"Very Good",IF(O46=2,"Good",IF(O46=3,"Fair",IF(O46=4,"Poor",IF(O46=5,"Very Poor","")))))</f>
        <v/>
      </c>
      <c r="O46" s="139" t="str">
        <f>IFERROR(ROUND(IFERROR(IF(M46=0,(AVERAGEIF(O44:O45,"&gt;0")),(SUMPRODUCT(O44:O45,M44:M45)/M46)),""),0),"")</f>
        <v/>
      </c>
      <c r="Q46" s="182">
        <f>SUMIF(S44:S45,"&gt;0",Q44:Q45)</f>
        <v>0</v>
      </c>
      <c r="R46" s="181" t="str">
        <f>IF(S46=1,"Very Good",IF(S46=2,"Good",IF(S46=3,"Fair",IF(S46=4,"Poor",IF(S46=5,"Very Poor","")))))</f>
        <v/>
      </c>
      <c r="S46" s="139" t="str">
        <f>IFERROR(ROUND(IFERROR(IF(Q46=0,(AVERAGEIF(S44:S45,"&gt;0")),(SUMPRODUCT(S44:S45,Q44:Q45)/Q46)),""),0),"")</f>
        <v/>
      </c>
    </row>
    <row r="47" spans="1:19" ht="57.6" x14ac:dyDescent="0.3">
      <c r="A47" s="383"/>
      <c r="B47" s="379" t="s">
        <v>52</v>
      </c>
      <c r="C47" s="402" t="s">
        <v>227</v>
      </c>
      <c r="D47" s="197" t="s">
        <v>133</v>
      </c>
      <c r="E47" s="214"/>
      <c r="F47" s="194"/>
      <c r="G47" s="183" t="str">
        <f>IF(F47="Very Good",1,IF(F47="Good",2,IF(F47="Fair",3,IF(F47="Poor",4,IF(F47="Very Poor",5,"")))))</f>
        <v/>
      </c>
      <c r="I47" s="214"/>
      <c r="J47" s="194"/>
      <c r="K47" s="183" t="str">
        <f>IF(J47="Very Good",1,IF(J47="Good",2,IF(J47="Fair",3,IF(J47="Poor",4,IF(J47="Very Poor",5,"")))))</f>
        <v/>
      </c>
      <c r="M47" s="214"/>
      <c r="N47" s="194"/>
      <c r="O47" s="183" t="str">
        <f>IF(N47="Very Good",1,IF(N47="Good",2,IF(N47="Fair",3,IF(N47="Poor",4,IF(N47="Very Poor",5,"")))))</f>
        <v/>
      </c>
      <c r="Q47" s="214"/>
      <c r="R47" s="194"/>
      <c r="S47" s="183" t="str">
        <f>IF(R47="Very Good",1,IF(R47="Good",2,IF(R47="Fair",3,IF(R47="Poor",4,IF(R47="Very Poor",5,"")))))</f>
        <v/>
      </c>
    </row>
    <row r="48" spans="1:19" ht="30" customHeight="1" x14ac:dyDescent="0.3">
      <c r="A48" s="383"/>
      <c r="B48" s="380"/>
      <c r="C48" s="403"/>
      <c r="D48" s="191" t="s">
        <v>134</v>
      </c>
      <c r="E48" s="184"/>
      <c r="F48" s="185"/>
      <c r="G48" s="183" t="str">
        <f>IF(F48="Very Good",1,IF(F48="Good",2,IF(F48="Fair",3,IF(F48="Poor",4,IF(F48="Very Poor",5,"")))))</f>
        <v/>
      </c>
      <c r="I48" s="184"/>
      <c r="J48" s="185"/>
      <c r="K48" s="183" t="str">
        <f>IF(J48="Very Good",1,IF(J48="Good",2,IF(J48="Fair",3,IF(J48="Poor",4,IF(J48="Very Poor",5,"")))))</f>
        <v/>
      </c>
      <c r="M48" s="184"/>
      <c r="N48" s="185"/>
      <c r="O48" s="183" t="str">
        <f>IF(N48="Very Good",1,IF(N48="Good",2,IF(N48="Fair",3,IF(N48="Poor",4,IF(N48="Very Poor",5,"")))))</f>
        <v/>
      </c>
      <c r="Q48" s="184"/>
      <c r="R48" s="185"/>
      <c r="S48" s="183" t="str">
        <f>IF(R48="Very Good",1,IF(R48="Good",2,IF(R48="Fair",3,IF(R48="Poor",4,IF(R48="Very Poor",5,"")))))</f>
        <v/>
      </c>
    </row>
    <row r="49" spans="1:19" ht="15" customHeight="1" x14ac:dyDescent="0.3">
      <c r="A49" s="383"/>
      <c r="B49" s="380"/>
      <c r="C49" s="403"/>
      <c r="D49" s="191" t="s">
        <v>126</v>
      </c>
      <c r="E49" s="184"/>
      <c r="F49" s="185"/>
      <c r="G49" s="183" t="str">
        <f>IF(F49="Very Good",1,IF(F49="Good",2,IF(F49="Fair",3,IF(F49="Poor",4,IF(F49="Very Poor",5,"")))))</f>
        <v/>
      </c>
      <c r="I49" s="184"/>
      <c r="J49" s="185"/>
      <c r="K49" s="183" t="str">
        <f>IF(J49="Very Good",1,IF(J49="Good",2,IF(J49="Fair",3,IF(J49="Poor",4,IF(J49="Very Poor",5,"")))))</f>
        <v/>
      </c>
      <c r="M49" s="184"/>
      <c r="N49" s="185"/>
      <c r="O49" s="183" t="str">
        <f>IF(N49="Very Good",1,IF(N49="Good",2,IF(N49="Fair",3,IF(N49="Poor",4,IF(N49="Very Poor",5,"")))))</f>
        <v/>
      </c>
      <c r="Q49" s="184"/>
      <c r="R49" s="185"/>
      <c r="S49" s="183" t="str">
        <f>IF(R49="Very Good",1,IF(R49="Good",2,IF(R49="Fair",3,IF(R49="Poor",4,IF(R49="Very Poor",5,"")))))</f>
        <v/>
      </c>
    </row>
    <row r="50" spans="1:19" ht="15" customHeight="1" x14ac:dyDescent="0.3">
      <c r="A50" s="383"/>
      <c r="B50" s="380"/>
      <c r="C50" s="404"/>
      <c r="D50" s="191" t="s">
        <v>127</v>
      </c>
      <c r="E50" s="184"/>
      <c r="F50" s="145"/>
      <c r="G50" s="183" t="str">
        <f>IF(F50="Very Good",1,IF(F50="Good",2,IF(F50="Fair",3,IF(F50="Poor",4,IF(F50="Very Poor",5,"")))))</f>
        <v/>
      </c>
      <c r="I50" s="184"/>
      <c r="J50" s="145"/>
      <c r="K50" s="183" t="str">
        <f>IF(J50="Very Good",1,IF(J50="Good",2,IF(J50="Fair",3,IF(J50="Poor",4,IF(J50="Very Poor",5,"")))))</f>
        <v/>
      </c>
      <c r="M50" s="184"/>
      <c r="N50" s="145"/>
      <c r="O50" s="183" t="str">
        <f>IF(N50="Very Good",1,IF(N50="Good",2,IF(N50="Fair",3,IF(N50="Poor",4,IF(N50="Very Poor",5,"")))))</f>
        <v/>
      </c>
      <c r="Q50" s="184"/>
      <c r="R50" s="145"/>
      <c r="S50" s="183" t="str">
        <f>IF(R50="Very Good",1,IF(R50="Good",2,IF(R50="Fair",3,IF(R50="Poor",4,IF(R50="Very Poor",5,"")))))</f>
        <v/>
      </c>
    </row>
    <row r="51" spans="1:19" ht="42.6" customHeight="1" thickBot="1" x14ac:dyDescent="0.35">
      <c r="A51" s="383"/>
      <c r="B51" s="380"/>
      <c r="C51" s="215" t="s">
        <v>223</v>
      </c>
      <c r="D51" s="216" t="s">
        <v>129</v>
      </c>
      <c r="E51" s="184"/>
      <c r="F51" s="145"/>
      <c r="G51" s="183" t="str">
        <f>IF(F51="Very Good",1,IF(F51="Good",2,IF(F51="Fair",3,IF(F51="Poor",4,IF(F51="Very Poor",5,"")))))</f>
        <v/>
      </c>
      <c r="I51" s="184"/>
      <c r="J51" s="145"/>
      <c r="K51" s="183" t="str">
        <f>IF(J51="Very Good",1,IF(J51="Good",2,IF(J51="Fair",3,IF(J51="Poor",4,IF(J51="Very Poor",5,"")))))</f>
        <v/>
      </c>
      <c r="M51" s="184"/>
      <c r="N51" s="145"/>
      <c r="O51" s="183" t="str">
        <f>IF(N51="Very Good",1,IF(N51="Good",2,IF(N51="Fair",3,IF(N51="Poor",4,IF(N51="Very Poor",5,"")))))</f>
        <v/>
      </c>
      <c r="Q51" s="184"/>
      <c r="R51" s="145"/>
      <c r="S51" s="183" t="str">
        <f>IF(R51="Very Good",1,IF(R51="Good",2,IF(R51="Fair",3,IF(R51="Poor",4,IF(R51="Very Poor",5,"")))))</f>
        <v/>
      </c>
    </row>
    <row r="52" spans="1:19" ht="15" customHeight="1" thickBot="1" x14ac:dyDescent="0.35">
      <c r="A52" s="383"/>
      <c r="B52" s="381"/>
      <c r="C52" s="141"/>
      <c r="D52" s="140" t="s">
        <v>165</v>
      </c>
      <c r="E52" s="182">
        <f>SUMIF(G47:G51,"&gt;0",E47:E51)</f>
        <v>0</v>
      </c>
      <c r="F52" s="181" t="str">
        <f>IF(G52=1,"Very Good",IF(G52=2,"Good",IF(G52=3,"Fair",IF(G52=4,"Poor",IF(G52=5,"Very Poor","")))))</f>
        <v/>
      </c>
      <c r="G52" s="139" t="str">
        <f>IFERROR(ROUND(IFERROR(IF(E52=0,(AVERAGEIF(G47:G51,"&gt;0")),(SUMPRODUCT(G47:G51,E47:E51)/E52)),""),0),"")</f>
        <v/>
      </c>
      <c r="I52" s="182">
        <f>SUMIF(K47:K51,"&gt;0",I47:I51)</f>
        <v>0</v>
      </c>
      <c r="J52" s="181" t="str">
        <f>IF(K52=1,"Very Good",IF(K52=2,"Good",IF(K52=3,"Fair",IF(K52=4,"Poor",IF(K52=5,"Very Poor","")))))</f>
        <v/>
      </c>
      <c r="K52" s="139" t="str">
        <f>IFERROR(ROUND(IFERROR(IF(I52=0,(AVERAGEIF(K47:K51,"&gt;0")),(SUMPRODUCT(K47:K51,I47:I51)/I52)),""),0),"")</f>
        <v/>
      </c>
      <c r="M52" s="182">
        <f>SUMIF(O47:O51,"&gt;0",M47:M51)</f>
        <v>0</v>
      </c>
      <c r="N52" s="181" t="str">
        <f>IF(O52=1,"Very Good",IF(O52=2,"Good",IF(O52=3,"Fair",IF(O52=4,"Poor",IF(O52=5,"Very Poor","")))))</f>
        <v/>
      </c>
      <c r="O52" s="139" t="str">
        <f>IFERROR(ROUND(IFERROR(IF(M52=0,(AVERAGEIF(O47:O51,"&gt;0")),(SUMPRODUCT(O47:O51,M47:M51)/M52)),""),0),"")</f>
        <v/>
      </c>
      <c r="Q52" s="182">
        <f>SUMIF(S47:S51,"&gt;0",Q47:Q51)</f>
        <v>0</v>
      </c>
      <c r="R52" s="181" t="str">
        <f>IF(S52=1,"Very Good",IF(S52=2,"Good",IF(S52=3,"Fair",IF(S52=4,"Poor",IF(S52=5,"Very Poor","")))))</f>
        <v/>
      </c>
      <c r="S52" s="139" t="str">
        <f>IFERROR(ROUND(IFERROR(IF(Q52=0,(AVERAGEIF(S47:S51,"&gt;0")),(SUMPRODUCT(S47:S51,Q47:Q51)/Q52)),""),0),"")</f>
        <v/>
      </c>
    </row>
    <row r="53" spans="1:19" ht="54.6" customHeight="1" x14ac:dyDescent="0.3">
      <c r="A53" s="383"/>
      <c r="B53" s="379" t="s">
        <v>53</v>
      </c>
      <c r="C53" s="197" t="s">
        <v>224</v>
      </c>
      <c r="D53" s="148" t="s">
        <v>135</v>
      </c>
      <c r="E53" s="184"/>
      <c r="F53" s="185"/>
      <c r="G53" s="183" t="str">
        <f>IF(F53="Very Good",1,IF(F53="Good",2,IF(F53="Fair",3,IF(F53="Poor",4,IF(F53="Very Poor",5,"")))))</f>
        <v/>
      </c>
      <c r="I53" s="184"/>
      <c r="J53" s="185"/>
      <c r="K53" s="183" t="str">
        <f>IF(J53="Very Good",1,IF(J53="Good",2,IF(J53="Fair",3,IF(J53="Poor",4,IF(J53="Very Poor",5,"")))))</f>
        <v/>
      </c>
      <c r="M53" s="184"/>
      <c r="N53" s="185"/>
      <c r="O53" s="183" t="str">
        <f>IF(N53="Very Good",1,IF(N53="Good",2,IF(N53="Fair",3,IF(N53="Poor",4,IF(N53="Very Poor",5,"")))))</f>
        <v/>
      </c>
      <c r="Q53" s="184"/>
      <c r="R53" s="185"/>
      <c r="S53" s="183" t="str">
        <f>IF(R53="Very Good",1,IF(R53="Good",2,IF(R53="Fair",3,IF(R53="Poor",4,IF(R53="Very Poor",5,"")))))</f>
        <v/>
      </c>
    </row>
    <row r="54" spans="1:19" ht="58.2" customHeight="1" thickBot="1" x14ac:dyDescent="0.35">
      <c r="A54" s="383"/>
      <c r="B54" s="380"/>
      <c r="C54" s="273" t="s">
        <v>225</v>
      </c>
      <c r="D54" s="189" t="s">
        <v>226</v>
      </c>
      <c r="E54" s="184"/>
      <c r="F54" s="145"/>
      <c r="G54" s="183" t="str">
        <f>IF(F54="Very Good",1,IF(F54="Good",2,IF(F54="Fair",3,IF(F54="Poor",4,IF(F54="Very Poor",5,"")))))</f>
        <v/>
      </c>
      <c r="I54" s="184"/>
      <c r="J54" s="145"/>
      <c r="K54" s="183" t="str">
        <f>IF(J54="Very Good",1,IF(J54="Good",2,IF(J54="Fair",3,IF(J54="Poor",4,IF(J54="Very Poor",5,"")))))</f>
        <v/>
      </c>
      <c r="M54" s="184"/>
      <c r="N54" s="145"/>
      <c r="O54" s="183" t="str">
        <f>IF(N54="Very Good",1,IF(N54="Good",2,IF(N54="Fair",3,IF(N54="Poor",4,IF(N54="Very Poor",5,"")))))</f>
        <v/>
      </c>
      <c r="Q54" s="184"/>
      <c r="R54" s="145"/>
      <c r="S54" s="183" t="str">
        <f>IF(R54="Very Good",1,IF(R54="Good",2,IF(R54="Fair",3,IF(R54="Poor",4,IF(R54="Very Poor",5,"")))))</f>
        <v/>
      </c>
    </row>
    <row r="55" spans="1:19" ht="15.6" customHeight="1" thickBot="1" x14ac:dyDescent="0.35">
      <c r="A55" s="384"/>
      <c r="B55" s="381"/>
      <c r="C55" s="141"/>
      <c r="D55" s="140" t="s">
        <v>164</v>
      </c>
      <c r="E55" s="182">
        <f>SUMIF(G53:G54,"&gt;0",E53:E54)</f>
        <v>0</v>
      </c>
      <c r="F55" s="181" t="str">
        <f>IF(G55=1,"Very Good",IF(G55=2,"Good",IF(G55=3,"Fair",IF(G55=4,"Poor",IF(G55=5,"Very Poor","")))))</f>
        <v/>
      </c>
      <c r="G55" s="139" t="str">
        <f>IFERROR(ROUND(IFERROR(IF(E55=0,(AVERAGEIF(G53:G54,"&gt;0")),(SUMPRODUCT(G53:G54,E53:E54)/E55)),""),0),"")</f>
        <v/>
      </c>
      <c r="I55" s="182">
        <f>SUMIF(K53:K54,"&gt;0",I53:I54)</f>
        <v>0</v>
      </c>
      <c r="J55" s="181" t="str">
        <f>IF(K55=1,"Very Good",IF(K55=2,"Good",IF(K55=3,"Fair",IF(K55=4,"Poor",IF(K55=5,"Very Poor","")))))</f>
        <v/>
      </c>
      <c r="K55" s="139" t="str">
        <f>IFERROR(ROUND(IFERROR(IF(I55=0,(AVERAGEIF(K53:K54,"&gt;0")),(SUMPRODUCT(K53:K54,I53:I54)/I55)),""),0),"")</f>
        <v/>
      </c>
      <c r="M55" s="182">
        <f>SUMIF(O53:O54,"&gt;0",M53:M54)</f>
        <v>0</v>
      </c>
      <c r="N55" s="181" t="str">
        <f>IF(O55=1,"Very Good",IF(O55=2,"Good",IF(O55=3,"Fair",IF(O55=4,"Poor",IF(O55=5,"Very Poor","")))))</f>
        <v/>
      </c>
      <c r="O55" s="139" t="str">
        <f>IFERROR(ROUND(IFERROR(IF(M55=0,(AVERAGEIF(O53:O54,"&gt;0")),(SUMPRODUCT(O53:O54,M53:M54)/M55)),""),0),"")</f>
        <v/>
      </c>
      <c r="Q55" s="182">
        <f>SUMIF(S53:S54,"&gt;0",Q53:Q54)</f>
        <v>0</v>
      </c>
      <c r="R55" s="181" t="str">
        <f>IF(S55=1,"Very Good",IF(S55=2,"Good",IF(S55=3,"Fair",IF(S55=4,"Poor",IF(S55=5,"Very Poor","")))))</f>
        <v/>
      </c>
      <c r="S55" s="139" t="str">
        <f>IFERROR(ROUND(IFERROR(IF(Q55=0,(AVERAGEIF(S53:S54,"&gt;0")),(SUMPRODUCT(S53:S54,Q53:Q54)/Q55)),""),0),"")</f>
        <v/>
      </c>
    </row>
    <row r="56" spans="1:19" ht="15.6" customHeight="1" thickBot="1" x14ac:dyDescent="0.35">
      <c r="A56" s="393" t="s">
        <v>163</v>
      </c>
      <c r="B56" s="394"/>
      <c r="C56" s="394"/>
      <c r="D56" s="395"/>
      <c r="E56" s="181"/>
      <c r="F56" s="181" t="str">
        <f>IF(G56=1,"Very Good",IF(G56=2,"Good",IF(G56=3,"Fair",IF(G56=4,"Poor",IF(G56=5,"Very Poor","")))))</f>
        <v/>
      </c>
      <c r="G56" s="181" t="str">
        <f>IFERROR(ROUND(SUM(G4:G7,G9:G10,G12:G16,G18:G19,G21:G23,G25:G26,G28:G33,G35:G36,G38:G42,G44:G45,G47:G51,G53:G54)/COUNT(G4:G7,G9:G10,G12:G16,G18:G19,G21:G23,G25:G26,G28:G33,G35:G36,G38:G42,G44:G45,G47:G51,G53:G54),0),"")</f>
        <v/>
      </c>
      <c r="I56" s="181"/>
      <c r="J56" s="181" t="str">
        <f>IF(K56=1,"Very Good",IF(K56=2,"Good",IF(K56=3,"Fair",IF(K56=4,"Poor",IF(K56=5,"Very Poor","")))))</f>
        <v/>
      </c>
      <c r="K56" s="181" t="str">
        <f>IFERROR(ROUND(SUM(K4:K7,K9:K10,K12:K16,K18:K19,K21:K23,K25:K26,K28:K33,K35:K36,K38:K42,K44:K45,K47:K51,K53:K54)/COUNT(K4:K7,K9:K10,K12:K16,K18:K19,K21:K23,K25:K26,K28:K33,K35:K36,K38:K42,K44:K45,K47:K51,K53:K54),0),"")</f>
        <v/>
      </c>
      <c r="M56" s="181"/>
      <c r="N56" s="181" t="str">
        <f>IF(O56=1,"Very Good",IF(O56=2,"Good",IF(O56=3,"Fair",IF(O56=4,"Poor",IF(O56=5,"Very Poor","")))))</f>
        <v/>
      </c>
      <c r="O56" s="181" t="str">
        <f>IFERROR(ROUND(SUM(O4:O7,O9:O10,O12:O16,O18:O19,O21:O23,O25:O26,O28:O33,O35:O36,O38:O42,O44:O45,O47:O51,O53:O54)/COUNT(O4:O7,O9:O10,O12:O16,O18:O19,O21:O23,O25:O26,O28:O33,O35:O36,O38:O42,O44:O45,O47:O51,O53:O54),0),"")</f>
        <v/>
      </c>
      <c r="Q56" s="181"/>
      <c r="R56" s="181" t="str">
        <f>IF(S56=1,"Very Good",IF(S56=2,"Good",IF(S56=3,"Fair",IF(S56=4,"Poor",IF(S56=5,"Very Poor","")))))</f>
        <v/>
      </c>
      <c r="S56" s="181" t="str">
        <f>IFERROR(ROUND(SUM(S4:S7,S9:S10,S12:S16,S18:S19,S21:S23,S25:S26,S28:S33,S35:S36,S38:S42,S44:S45,S47:S51,S53:S54)/COUNT(S4:S7,S9:S10,S12:S16,S18:S19,S21:S23,S25:S26,S28:S33,S35:S36,S38:S42,S44:S45,S47:S51,S53:S54),0),"")</f>
        <v/>
      </c>
    </row>
    <row r="57" spans="1:19" x14ac:dyDescent="0.3">
      <c r="A57" s="43"/>
      <c r="B57" s="138"/>
    </row>
    <row r="58" spans="1:19" ht="30" customHeight="1" thickBot="1" x14ac:dyDescent="0.35">
      <c r="A58" s="137" t="s">
        <v>136</v>
      </c>
      <c r="B58" s="368" t="s">
        <v>295</v>
      </c>
      <c r="C58" s="368"/>
      <c r="D58" s="368"/>
      <c r="E58" s="368"/>
      <c r="F58" s="368"/>
      <c r="G58" s="368"/>
      <c r="I58" s="123"/>
      <c r="M58" s="123"/>
      <c r="Q58" s="123"/>
    </row>
    <row r="59" spans="1:19" ht="30" customHeight="1" thickBot="1" x14ac:dyDescent="0.35">
      <c r="A59" s="209" t="s">
        <v>296</v>
      </c>
      <c r="B59" s="369" t="s">
        <v>288</v>
      </c>
      <c r="C59" s="370"/>
      <c r="D59" s="272"/>
      <c r="E59" s="272"/>
      <c r="F59" s="272"/>
      <c r="G59" s="272"/>
      <c r="I59" s="272"/>
      <c r="J59" s="272"/>
      <c r="K59" s="272"/>
      <c r="M59" s="272"/>
      <c r="N59" s="272"/>
      <c r="O59" s="272"/>
      <c r="Q59" s="272"/>
      <c r="R59" s="272"/>
      <c r="S59" s="272"/>
    </row>
    <row r="60" spans="1:19" s="124" customFormat="1" ht="15" thickBot="1" x14ac:dyDescent="0.35">
      <c r="A60" s="135"/>
      <c r="B60" s="396" t="s">
        <v>140</v>
      </c>
      <c r="C60" s="397"/>
      <c r="D60" s="125"/>
      <c r="E60" s="149"/>
      <c r="I60" s="149"/>
      <c r="M60" s="149"/>
      <c r="Q60" s="149"/>
    </row>
    <row r="61" spans="1:19" s="124" customFormat="1" x14ac:dyDescent="0.3">
      <c r="A61" s="123"/>
      <c r="B61" s="134">
        <v>1</v>
      </c>
      <c r="C61" s="133" t="s">
        <v>141</v>
      </c>
      <c r="D61" s="125"/>
      <c r="E61" s="149"/>
      <c r="I61" s="149"/>
      <c r="M61" s="149"/>
      <c r="Q61" s="149"/>
    </row>
    <row r="62" spans="1:19" s="124" customFormat="1" x14ac:dyDescent="0.3">
      <c r="A62" s="123"/>
      <c r="B62" s="132">
        <v>2</v>
      </c>
      <c r="C62" s="131" t="s">
        <v>142</v>
      </c>
      <c r="D62" s="125"/>
      <c r="E62" s="149"/>
      <c r="I62" s="149"/>
      <c r="M62" s="149"/>
      <c r="Q62" s="149"/>
    </row>
    <row r="63" spans="1:19" s="124" customFormat="1" x14ac:dyDescent="0.3">
      <c r="A63" s="123"/>
      <c r="B63" s="132">
        <v>3</v>
      </c>
      <c r="C63" s="131" t="s">
        <v>143</v>
      </c>
      <c r="D63" s="125"/>
      <c r="E63" s="149"/>
      <c r="I63" s="149"/>
      <c r="M63" s="149"/>
      <c r="Q63" s="149"/>
    </row>
    <row r="64" spans="1:19" s="124" customFormat="1" x14ac:dyDescent="0.3">
      <c r="A64" s="123"/>
      <c r="B64" s="132">
        <v>4</v>
      </c>
      <c r="C64" s="131" t="s">
        <v>144</v>
      </c>
      <c r="D64" s="125"/>
      <c r="E64" s="149"/>
      <c r="I64" s="149"/>
      <c r="M64" s="149"/>
      <c r="Q64" s="149"/>
    </row>
    <row r="65" spans="1:19" s="124" customFormat="1" ht="15" thickBot="1" x14ac:dyDescent="0.35">
      <c r="A65" s="123"/>
      <c r="B65" s="130">
        <v>5</v>
      </c>
      <c r="C65" s="129" t="s">
        <v>145</v>
      </c>
      <c r="D65" s="125"/>
      <c r="E65" s="149"/>
      <c r="I65" s="149"/>
      <c r="M65" s="149"/>
      <c r="Q65" s="149"/>
    </row>
    <row r="66" spans="1:19" s="124" customFormat="1" ht="15" thickBot="1" x14ac:dyDescent="0.35">
      <c r="A66" s="208" t="s">
        <v>297</v>
      </c>
      <c r="B66" s="356" t="s">
        <v>289</v>
      </c>
      <c r="C66" s="356"/>
      <c r="D66" s="356"/>
      <c r="E66" s="356"/>
      <c r="F66" s="356"/>
      <c r="G66" s="356"/>
      <c r="I66" s="123"/>
      <c r="J66" s="123"/>
      <c r="K66" s="123"/>
      <c r="M66" s="123"/>
      <c r="N66" s="123"/>
      <c r="O66" s="123"/>
      <c r="Q66" s="123"/>
      <c r="R66" s="123"/>
      <c r="S66" s="123"/>
    </row>
    <row r="67" spans="1:19" s="124" customFormat="1" ht="30" customHeight="1" thickBot="1" x14ac:dyDescent="0.35">
      <c r="A67" s="209" t="s">
        <v>138</v>
      </c>
      <c r="B67" s="390" t="s">
        <v>298</v>
      </c>
      <c r="C67" s="391"/>
      <c r="D67" s="271"/>
      <c r="E67" s="271"/>
      <c r="F67" s="271"/>
      <c r="G67" s="271"/>
      <c r="I67" s="271"/>
      <c r="J67" s="271"/>
      <c r="K67" s="271"/>
      <c r="M67" s="271"/>
      <c r="N67" s="271"/>
      <c r="O67" s="271"/>
      <c r="Q67" s="271"/>
      <c r="R67" s="271"/>
      <c r="S67" s="271"/>
    </row>
    <row r="68" spans="1:19" x14ac:dyDescent="0.3">
      <c r="A68" s="135"/>
      <c r="B68" s="179">
        <v>1</v>
      </c>
      <c r="C68" s="178" t="s">
        <v>162</v>
      </c>
    </row>
    <row r="69" spans="1:19" x14ac:dyDescent="0.3">
      <c r="B69" s="177">
        <v>2</v>
      </c>
      <c r="C69" s="176" t="s">
        <v>27</v>
      </c>
    </row>
    <row r="70" spans="1:19" x14ac:dyDescent="0.3">
      <c r="B70" s="175">
        <v>3</v>
      </c>
      <c r="C70" s="174" t="s">
        <v>31</v>
      </c>
    </row>
    <row r="71" spans="1:19" x14ac:dyDescent="0.3">
      <c r="B71" s="173">
        <v>4</v>
      </c>
      <c r="C71" s="172" t="s">
        <v>38</v>
      </c>
    </row>
    <row r="72" spans="1:19" x14ac:dyDescent="0.3">
      <c r="B72" s="171">
        <v>5</v>
      </c>
      <c r="C72" s="170" t="s">
        <v>161</v>
      </c>
    </row>
    <row r="73" spans="1:19" ht="15" thickBot="1" x14ac:dyDescent="0.35">
      <c r="B73" s="169">
        <v>0</v>
      </c>
      <c r="C73" s="168" t="s">
        <v>160</v>
      </c>
    </row>
    <row r="74" spans="1:19" s="124" customFormat="1" x14ac:dyDescent="0.3">
      <c r="A74" s="123"/>
      <c r="B74" s="149"/>
      <c r="C74" s="271"/>
      <c r="D74" s="125"/>
      <c r="E74" s="149"/>
      <c r="I74" s="149"/>
      <c r="M74" s="149"/>
      <c r="Q74" s="149"/>
    </row>
    <row r="75" spans="1:19" s="180" customFormat="1" ht="35.4" customHeight="1" x14ac:dyDescent="0.3">
      <c r="A75" s="128" t="s">
        <v>139</v>
      </c>
      <c r="B75" s="392" t="s">
        <v>283</v>
      </c>
      <c r="C75" s="392"/>
      <c r="D75" s="392"/>
      <c r="E75" s="392"/>
      <c r="F75" s="392"/>
      <c r="G75" s="392"/>
    </row>
    <row r="76" spans="1:19" s="269" customFormat="1" ht="30" customHeight="1" x14ac:dyDescent="0.3">
      <c r="A76" s="136" t="s">
        <v>199</v>
      </c>
      <c r="B76" s="368" t="s">
        <v>332</v>
      </c>
      <c r="C76" s="368"/>
      <c r="D76" s="368"/>
      <c r="E76" s="368"/>
      <c r="F76" s="368"/>
      <c r="G76" s="368"/>
    </row>
  </sheetData>
  <sheetProtection sheet="1" formatCells="0" formatColumns="0" formatRows="0" insertColumns="0" insertRows="0" deleteColumns="0" deleteRows="0" autoFilter="0"/>
  <mergeCells count="54">
    <mergeCell ref="E1:G1"/>
    <mergeCell ref="I1:K1"/>
    <mergeCell ref="M1:O1"/>
    <mergeCell ref="Q1:S1"/>
    <mergeCell ref="A2:A3"/>
    <mergeCell ref="B2:B3"/>
    <mergeCell ref="C2:C3"/>
    <mergeCell ref="D2:D3"/>
    <mergeCell ref="E2:E3"/>
    <mergeCell ref="F2:F3"/>
    <mergeCell ref="O2:O3"/>
    <mergeCell ref="Q2:Q3"/>
    <mergeCell ref="R2:R3"/>
    <mergeCell ref="S2:S3"/>
    <mergeCell ref="A4:A11"/>
    <mergeCell ref="B4:B8"/>
    <mergeCell ref="C4:C7"/>
    <mergeCell ref="B9:B11"/>
    <mergeCell ref="C9:C10"/>
    <mergeCell ref="G2:G3"/>
    <mergeCell ref="I2:I3"/>
    <mergeCell ref="J2:J3"/>
    <mergeCell ref="K2:K3"/>
    <mergeCell ref="M2:M3"/>
    <mergeCell ref="N2:N3"/>
    <mergeCell ref="A12:A20"/>
    <mergeCell ref="B12:B17"/>
    <mergeCell ref="C12:C16"/>
    <mergeCell ref="B18:B20"/>
    <mergeCell ref="C18:C19"/>
    <mergeCell ref="B28:B34"/>
    <mergeCell ref="C28:C32"/>
    <mergeCell ref="B35:B37"/>
    <mergeCell ref="A38:A55"/>
    <mergeCell ref="B38:B43"/>
    <mergeCell ref="C38:C42"/>
    <mergeCell ref="B44:B46"/>
    <mergeCell ref="C44:C45"/>
    <mergeCell ref="B47:B52"/>
    <mergeCell ref="C47:C50"/>
    <mergeCell ref="A21:A37"/>
    <mergeCell ref="B21:B24"/>
    <mergeCell ref="C21:C23"/>
    <mergeCell ref="B25:B27"/>
    <mergeCell ref="C25:C26"/>
    <mergeCell ref="B67:C67"/>
    <mergeCell ref="B75:G75"/>
    <mergeCell ref="B76:G76"/>
    <mergeCell ref="B53:B55"/>
    <mergeCell ref="A56:D56"/>
    <mergeCell ref="B58:G58"/>
    <mergeCell ref="B59:C59"/>
    <mergeCell ref="B60:C60"/>
    <mergeCell ref="B66:G66"/>
  </mergeCells>
  <conditionalFormatting sqref="F8 J8 N8 R8 F11 J11 N11 R11 F17 J17 N17 R17 F20 J20 N20 R20 F24 J24 N24 R24 F27 J27 N27 R27 F34 J34 N34 R34 F37 J37 N37 R37 F43 J43 N43 R43 F46 J46 N46 R46 F52 J52 N52 R52 F55:F56 J55:J56 N55:N56 R55:R56">
    <cfRule type="containsText" dxfId="11" priority="1" operator="containsText" text="N/A">
      <formula>NOT(ISERROR(SEARCH("N/A",F8)))</formula>
    </cfRule>
    <cfRule type="containsText" dxfId="10" priority="2" operator="containsText" text="Fair">
      <formula>NOT(ISERROR(SEARCH("Fair",F8)))</formula>
    </cfRule>
    <cfRule type="containsText" dxfId="9" priority="3" operator="containsText" text="Very Poor">
      <formula>NOT(ISERROR(SEARCH("Very Poor",F8)))</formula>
    </cfRule>
    <cfRule type="containsText" dxfId="8" priority="4" operator="containsText" text="Poor">
      <formula>NOT(ISERROR(SEARCH("Poor",F8)))</formula>
    </cfRule>
    <cfRule type="containsText" dxfId="7" priority="5" operator="containsText" text="Very Good">
      <formula>NOT(ISERROR(SEARCH("Very Good",F8)))</formula>
    </cfRule>
    <cfRule type="containsText" dxfId="6" priority="6" operator="containsText" text="Good">
      <formula>NOT(ISERROR(SEARCH("Good",F8)))</formula>
    </cfRule>
  </conditionalFormatting>
  <dataValidations count="2">
    <dataValidation type="list" allowBlank="1" showInputMessage="1" showErrorMessage="1" sqref="E38:E42 E4:E7 E12:E16 E9:E10 E21:E23 E47:E51 E35:E36 E53:E54 E28:E33 E18:E19 E44:E45 E25:E26 I38:I42 I4:I7 I12:I16 I9:I10 I21:I23 I47:I51 I35:I36 I53:I54 I28:I33 I18:I19 I44:I45 I25:I26 M38:M42 M4:M7 M12:M16 M9:M10 M21:M23 M47:M51 M35:M36 M53:M54 M28:M33 M18:M19 M44:M45 M25:M26 Q38:Q42 Q4:Q7 Q12:Q16 Q9:Q10 Q21:Q23 Q47:Q51 Q35:Q36 Q53:Q54 Q28:Q33 Q18:Q19 Q44:Q45 Q25:Q26" xr:uid="{BAF5F07C-014F-4C7E-A456-29FAEEBFC2F6}">
      <formula1>"1,2,3,4,5"</formula1>
    </dataValidation>
    <dataValidation type="list" allowBlank="1" showInputMessage="1" showErrorMessage="1" sqref="F4:F7 F28:F33 F12:F16 F9:F10 F21:F23 F18:F19 F47:F51 F35:F36 F38:F42 F44:F45 F53:F54 F25:F26 J4:J7 J28:J33 J12:J16 J9:J10 J21:J23 J18:J19 J47:J51 J35:J36 J38:J42 J44:J45 J53:J54 J25:J26 N4:N7 N28:N33 N12:N16 N9:N10 N21:N23 N18:N19 N47:N51 N35:N36 N38:N42 N44:N45 N53:N54 N25:N26 R4:R7 R28:R33 R12:R16 R9:R10 R21:R23 R18:R19 R47:R51 R35:R36 R38:R42 R44:R45 R53:R54 R25:R26" xr:uid="{923FE4C7-FE8F-4882-835A-5B5C58F1D427}">
      <formula1>"Very Good,Good,Fair,Poor,Very Poor,N/A"</formula1>
    </dataValidation>
  </dataValidations>
  <printOptions horizontalCentered="1"/>
  <pageMargins left="0.23622047244094491" right="0.23622047244094491" top="0.74803149606299213" bottom="0.74803149606299213" header="0.31496062992125984" footer="0.31496062992125984"/>
  <pageSetup paperSize="3" scale="54" orientation="portrait" horizontalDpi="4294967293" r:id="rId1"/>
  <headerFooter>
    <oddHeader>&amp;C&amp;"-,Bold"&amp;12Wastewater Asset Performance Evaluation Matrix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81B73-D777-431C-8170-BE123EEBE4DB}">
  <sheetPr>
    <tabColor rgb="FFC00000"/>
    <pageSetUpPr fitToPage="1"/>
  </sheetPr>
  <dimension ref="A1:M44"/>
  <sheetViews>
    <sheetView zoomScale="88" zoomScaleNormal="88" workbookViewId="0">
      <pane ySplit="2" topLeftCell="A3" activePane="bottomLeft" state="frozen"/>
      <selection activeCell="A55" sqref="A55:L56"/>
      <selection pane="bottomLeft" activeCell="A55" sqref="A55:L56"/>
    </sheetView>
  </sheetViews>
  <sheetFormatPr defaultColWidth="8.77734375" defaultRowHeight="14.4" x14ac:dyDescent="0.3"/>
  <cols>
    <col min="1" max="1" width="20.6640625" style="123" customWidth="1"/>
    <col min="2" max="2" width="7.5546875" style="204" customWidth="1"/>
    <col min="3" max="3" width="55.44140625" style="125" customWidth="1"/>
    <col min="4" max="4" width="12.77734375" style="125" customWidth="1"/>
    <col min="5" max="5" width="16.77734375" style="125" customWidth="1"/>
    <col min="6" max="6" width="4.5546875" style="124" customWidth="1"/>
    <col min="7" max="7" width="9.44140625" style="123" bestFit="1" customWidth="1"/>
    <col min="8" max="16384" width="8.77734375" style="123"/>
  </cols>
  <sheetData>
    <row r="1" spans="1:11" ht="60" customHeight="1" x14ac:dyDescent="0.3">
      <c r="A1" s="306" t="s">
        <v>300</v>
      </c>
      <c r="B1" s="379" t="s">
        <v>43</v>
      </c>
      <c r="C1" s="306" t="s">
        <v>301</v>
      </c>
      <c r="D1" s="306" t="s">
        <v>302</v>
      </c>
      <c r="E1" s="306" t="s">
        <v>294</v>
      </c>
      <c r="F1" s="405" t="s">
        <v>114</v>
      </c>
    </row>
    <row r="2" spans="1:11" ht="65.099999999999994" customHeight="1" thickBot="1" x14ac:dyDescent="0.35">
      <c r="A2" s="322"/>
      <c r="B2" s="381"/>
      <c r="C2" s="322"/>
      <c r="D2" s="322"/>
      <c r="E2" s="322"/>
      <c r="F2" s="411"/>
    </row>
    <row r="3" spans="1:11" ht="30" customHeight="1" x14ac:dyDescent="0.3">
      <c r="A3" s="382"/>
      <c r="B3" s="379" t="s">
        <v>46</v>
      </c>
      <c r="C3" s="188" t="s">
        <v>185</v>
      </c>
      <c r="D3" s="184"/>
      <c r="E3" s="194"/>
      <c r="F3" s="183" t="str">
        <f t="shared" ref="F3:F10" si="0">IF(E3="Very Good",1,IF(E3="Good",2,IF(E3="Fair",3,IF(E3="Poor",4,IF(E3="Very Poor",5,"")))))</f>
        <v/>
      </c>
    </row>
    <row r="4" spans="1:11" ht="30" customHeight="1" x14ac:dyDescent="0.3">
      <c r="A4" s="383"/>
      <c r="B4" s="380"/>
      <c r="C4" s="189" t="s">
        <v>209</v>
      </c>
      <c r="D4" s="184"/>
      <c r="E4" s="150"/>
      <c r="F4" s="183" t="str">
        <f t="shared" si="0"/>
        <v/>
      </c>
    </row>
    <row r="5" spans="1:11" ht="30" customHeight="1" x14ac:dyDescent="0.3">
      <c r="A5" s="383"/>
      <c r="B5" s="380"/>
      <c r="C5" s="189" t="s">
        <v>186</v>
      </c>
      <c r="D5" s="184"/>
      <c r="E5" s="185"/>
      <c r="F5" s="183" t="str">
        <f t="shared" si="0"/>
        <v/>
      </c>
    </row>
    <row r="6" spans="1:11" ht="30" customHeight="1" x14ac:dyDescent="0.3">
      <c r="A6" s="383"/>
      <c r="B6" s="380"/>
      <c r="C6" s="189" t="s">
        <v>187</v>
      </c>
      <c r="D6" s="184"/>
      <c r="E6" s="185"/>
      <c r="F6" s="183" t="str">
        <f t="shared" si="0"/>
        <v/>
      </c>
    </row>
    <row r="7" spans="1:11" ht="30" customHeight="1" x14ac:dyDescent="0.3">
      <c r="A7" s="383"/>
      <c r="B7" s="380"/>
      <c r="C7" s="190" t="s">
        <v>188</v>
      </c>
      <c r="D7" s="184"/>
      <c r="E7" s="185"/>
      <c r="F7" s="183" t="str">
        <f t="shared" si="0"/>
        <v/>
      </c>
    </row>
    <row r="8" spans="1:11" ht="30" customHeight="1" x14ac:dyDescent="0.3">
      <c r="A8" s="383"/>
      <c r="B8" s="380"/>
      <c r="C8" s="190" t="s">
        <v>189</v>
      </c>
      <c r="D8" s="184"/>
      <c r="E8" s="185"/>
      <c r="F8" s="183" t="str">
        <f t="shared" si="0"/>
        <v/>
      </c>
    </row>
    <row r="9" spans="1:11" ht="30" customHeight="1" x14ac:dyDescent="0.3">
      <c r="A9" s="383"/>
      <c r="B9" s="380"/>
      <c r="C9" s="191" t="s">
        <v>190</v>
      </c>
      <c r="D9" s="184"/>
      <c r="E9" s="185"/>
      <c r="F9" s="183" t="str">
        <f t="shared" si="0"/>
        <v/>
      </c>
    </row>
    <row r="10" spans="1:11" ht="30" customHeight="1" thickBot="1" x14ac:dyDescent="0.35">
      <c r="A10" s="383"/>
      <c r="B10" s="380"/>
      <c r="C10" s="190" t="s">
        <v>191</v>
      </c>
      <c r="D10" s="184"/>
      <c r="E10" s="192"/>
      <c r="F10" s="183" t="str">
        <f t="shared" si="0"/>
        <v/>
      </c>
    </row>
    <row r="11" spans="1:11" ht="15" customHeight="1" thickBot="1" x14ac:dyDescent="0.35">
      <c r="A11" s="383"/>
      <c r="B11" s="381"/>
      <c r="C11" s="140" t="s">
        <v>168</v>
      </c>
      <c r="D11" s="121">
        <f>SUMIF(F3:F10,"&gt;0",D3:D10)</f>
        <v>0</v>
      </c>
      <c r="E11" s="267" t="str">
        <f>IFERROR(VLOOKUP(ROUND(IFERROR(IF($D11=0,(AVERAGEIF(F3:F10,"&gt;0")),(SUMPRODUCT(F3:F10,$D3:$D10)/$D11)),""),0),$B$35:$C$40,2,0),"")</f>
        <v/>
      </c>
      <c r="F11" s="139" t="str">
        <f>IFERROR(ROUND(IFERROR(IF($D11=0,(AVERAGEIF(F3:F10,"&gt;0")),(SUMPRODUCT(F3:F10,$D3:$D10)/$D11)),""),0),"")</f>
        <v/>
      </c>
    </row>
    <row r="12" spans="1:11" ht="30" customHeight="1" x14ac:dyDescent="0.3">
      <c r="A12" s="383"/>
      <c r="B12" s="379" t="s">
        <v>47</v>
      </c>
      <c r="C12" s="193" t="s">
        <v>192</v>
      </c>
      <c r="D12" s="184"/>
      <c r="E12" s="194"/>
      <c r="F12" s="183" t="str">
        <f t="shared" ref="F12:F14" si="1">IF(E12="Very Good",1,IF(E12="Good",2,IF(E12="Fair",3,IF(E12="Poor",4,IF(E12="Very Poor",5,"")))))</f>
        <v/>
      </c>
    </row>
    <row r="13" spans="1:11" ht="30" customHeight="1" x14ac:dyDescent="0.3">
      <c r="A13" s="383"/>
      <c r="B13" s="380"/>
      <c r="C13" s="265" t="s">
        <v>193</v>
      </c>
      <c r="D13" s="184"/>
      <c r="E13" s="185"/>
      <c r="F13" s="183" t="str">
        <f t="shared" si="1"/>
        <v/>
      </c>
      <c r="K13" s="195"/>
    </row>
    <row r="14" spans="1:11" ht="30" customHeight="1" thickBot="1" x14ac:dyDescent="0.35">
      <c r="A14" s="383"/>
      <c r="B14" s="380"/>
      <c r="C14" s="190" t="s">
        <v>194</v>
      </c>
      <c r="D14" s="184"/>
      <c r="E14" s="196"/>
      <c r="F14" s="183" t="str">
        <f t="shared" si="1"/>
        <v/>
      </c>
    </row>
    <row r="15" spans="1:11" ht="15" customHeight="1" thickBot="1" x14ac:dyDescent="0.35">
      <c r="A15" s="383"/>
      <c r="B15" s="381"/>
      <c r="C15" s="140" t="s">
        <v>166</v>
      </c>
      <c r="D15" s="121">
        <f>SUMIF(F12:F14,"&gt;0",D12:D14)</f>
        <v>0</v>
      </c>
      <c r="E15" s="267" t="str">
        <f>IFERROR(VLOOKUP(ROUND(IFERROR(IF($D15=0,(AVERAGEIF(F12:F14,"&gt;0")),(SUMPRODUCT(F12:F14,$D12:$D14)/$D15)),""),0),$B$35:$C$40,2,0),"")</f>
        <v/>
      </c>
      <c r="F15" s="181" t="str">
        <f>IFERROR(ROUND(IFERROR(IF($D15=0,(AVERAGEIF(F12:F14,"&gt;0")),(SUMPRODUCT(F12:F14,$D12:$D14)/$D15)),""),0),"")</f>
        <v/>
      </c>
      <c r="G15" s="124"/>
      <c r="I15" s="124"/>
    </row>
    <row r="16" spans="1:11" ht="30" customHeight="1" x14ac:dyDescent="0.3">
      <c r="A16" s="383"/>
      <c r="B16" s="379" t="s">
        <v>52</v>
      </c>
      <c r="C16" s="197" t="s">
        <v>195</v>
      </c>
      <c r="D16" s="184"/>
      <c r="E16" s="194"/>
      <c r="F16" s="183" t="str">
        <f>IF(E16="Very Good",1,IF(E16="Good",2,IF(E16="Fair",3,IF(E16="Poor",4,IF(E16="Very Poor",5,"")))))</f>
        <v/>
      </c>
    </row>
    <row r="17" spans="1:13" ht="31.05" customHeight="1" x14ac:dyDescent="0.3">
      <c r="A17" s="383"/>
      <c r="B17" s="380"/>
      <c r="C17" s="191" t="s">
        <v>230</v>
      </c>
      <c r="D17" s="184"/>
      <c r="E17" s="185"/>
      <c r="F17" s="183" t="str">
        <f>IF(E17="Very Good",1,IF(E17="Good",2,IF(E17="Fair",3,IF(E17="Poor",4,IF(E17="Very Poor",5,"")))))</f>
        <v/>
      </c>
    </row>
    <row r="18" spans="1:13" ht="34.799999999999997" customHeight="1" x14ac:dyDescent="0.3">
      <c r="A18" s="383"/>
      <c r="B18" s="380"/>
      <c r="C18" s="198" t="s">
        <v>231</v>
      </c>
      <c r="D18" s="199"/>
      <c r="E18" s="222"/>
      <c r="F18" s="223" t="str">
        <f>IF(E18="Very Good",1,IF(E18="Good",2,IF(E18="Fair",3,IF(E18="Poor",4,IF(E18="Very Poor",5,"")))))</f>
        <v/>
      </c>
    </row>
    <row r="19" spans="1:13" ht="30" customHeight="1" thickBot="1" x14ac:dyDescent="0.35">
      <c r="A19" s="383"/>
      <c r="B19" s="380"/>
      <c r="C19" s="200" t="s">
        <v>232</v>
      </c>
      <c r="D19" s="196"/>
      <c r="E19" s="196"/>
      <c r="F19" s="224" t="str">
        <f t="shared" ref="F19" si="2">IF(E19="Very Good",1,IF(E19="Good",2,IF(E19="Fair",3,IF(E19="Poor",4,IF(E19="Very Poor",5,"")))))</f>
        <v/>
      </c>
      <c r="L19" s="201"/>
      <c r="M19" s="201"/>
    </row>
    <row r="20" spans="1:13" ht="15" customHeight="1" thickBot="1" x14ac:dyDescent="0.35">
      <c r="A20" s="383"/>
      <c r="B20" s="381"/>
      <c r="C20" s="225" t="s">
        <v>196</v>
      </c>
      <c r="D20" s="226">
        <f>SUMIF(F16:F19,"&gt;0",D16:D19)</f>
        <v>0</v>
      </c>
      <c r="E20" s="268" t="str">
        <f>IFERROR(VLOOKUP(ROUND(IFERROR(IF($D20=0,(AVERAGEIF(F16:F19,"&gt;0")),(SUMPRODUCT(F16:F19,$D16:$D19)/$D20)),""),0),$B$35:$C$40,2,0),"")</f>
        <v/>
      </c>
      <c r="F20" s="227" t="str">
        <f>IFERROR(ROUND(IFERROR(IF($D20=0,(AVERAGEIF(F16:F19,"&gt;0")),(SUMPRODUCT(F16:F19,$D16:$D19)/$D20)),""),0),"")</f>
        <v/>
      </c>
    </row>
    <row r="21" spans="1:13" ht="45.6" customHeight="1" x14ac:dyDescent="0.3">
      <c r="A21" s="383"/>
      <c r="B21" s="379" t="s">
        <v>53</v>
      </c>
      <c r="C21" s="188" t="s">
        <v>224</v>
      </c>
      <c r="D21" s="194"/>
      <c r="E21" s="194"/>
      <c r="F21" s="218" t="str">
        <f t="shared" ref="F21:F22" si="3">IF(E21="Very Good",1,IF(E21="Good",2,IF(E21="Fair",3,IF(E21="Poor",4,IF(E21="Very Poor",5,"")))))</f>
        <v/>
      </c>
      <c r="L21" s="201"/>
      <c r="M21" s="201"/>
    </row>
    <row r="22" spans="1:13" ht="37.200000000000003" customHeight="1" thickBot="1" x14ac:dyDescent="0.35">
      <c r="A22" s="383"/>
      <c r="B22" s="380"/>
      <c r="C22" s="189" t="s">
        <v>225</v>
      </c>
      <c r="D22" s="145"/>
      <c r="E22" s="145"/>
      <c r="F22" s="118" t="str">
        <f t="shared" si="3"/>
        <v/>
      </c>
    </row>
    <row r="23" spans="1:13" ht="15" customHeight="1" thickBot="1" x14ac:dyDescent="0.35">
      <c r="A23" s="384"/>
      <c r="B23" s="381"/>
      <c r="C23" s="140" t="s">
        <v>164</v>
      </c>
      <c r="D23" s="121">
        <f>SUMIF(F21:F22,"&gt;0",D21:D22)</f>
        <v>0</v>
      </c>
      <c r="E23" s="268" t="str">
        <f>IFERROR(VLOOKUP(ROUND(IFERROR(IF($D23=0,(AVERAGEIF(F21:F22,"&gt;0")),(SUMPRODUCT(F21:F22,$D21:$D22)/$D23)),""),0),$B$35:$C$40,2,0),"")</f>
        <v/>
      </c>
      <c r="F23" s="181" t="str">
        <f>IFERROR(ROUND(IFERROR(IF($D23=0,(AVERAGEIF(F21:F22,"&gt;0")),(SUMPRODUCT(F21:F22,$D21:$D22)/$D23)),""),0),"")</f>
        <v/>
      </c>
      <c r="L23" s="201"/>
      <c r="M23" s="201"/>
    </row>
    <row r="24" spans="1:13" ht="15" thickBot="1" x14ac:dyDescent="0.35">
      <c r="A24" s="412" t="s">
        <v>163</v>
      </c>
      <c r="B24" s="413"/>
      <c r="C24" s="413"/>
      <c r="D24" s="181"/>
      <c r="E24" s="181">
        <f>IF(F24=1,"Very Good",IF(F24=2,"Good",IF(F24=3,"Fair",IF(F24=4,"Poor",IF(F24=5,"Very Poor",0)))))</f>
        <v>0</v>
      </c>
      <c r="F24" s="181" t="str">
        <f>IFERROR(ROUND(SUM(F3:F10,F12:F14,F16:F19,F21:F22)/COUNT(F3:F10,F12:F14,F16:F19,F21:F22),0),"")</f>
        <v/>
      </c>
      <c r="L24" s="201"/>
      <c r="M24" s="201"/>
    </row>
    <row r="25" spans="1:13" x14ac:dyDescent="0.3">
      <c r="A25" s="202"/>
      <c r="B25" s="202"/>
      <c r="C25" s="202"/>
      <c r="F25" s="125"/>
      <c r="G25" s="125"/>
      <c r="L25" s="201"/>
      <c r="M25" s="201"/>
    </row>
    <row r="26" spans="1:13" ht="39.15" customHeight="1" thickBot="1" x14ac:dyDescent="0.35">
      <c r="A26" s="203" t="s">
        <v>136</v>
      </c>
      <c r="B26" s="410" t="s">
        <v>303</v>
      </c>
      <c r="C26" s="410"/>
      <c r="D26" s="410"/>
      <c r="E26" s="410"/>
      <c r="F26" s="410"/>
    </row>
    <row r="27" spans="1:13" ht="30" customHeight="1" thickBot="1" x14ac:dyDescent="0.35">
      <c r="A27" s="209" t="s">
        <v>296</v>
      </c>
      <c r="B27" s="369" t="s">
        <v>288</v>
      </c>
      <c r="C27" s="370"/>
      <c r="D27" s="264"/>
      <c r="E27" s="264"/>
      <c r="F27" s="264"/>
      <c r="G27" s="264"/>
    </row>
    <row r="28" spans="1:13" s="124" customFormat="1" ht="15" thickBot="1" x14ac:dyDescent="0.35">
      <c r="A28" s="135"/>
      <c r="B28" s="396" t="s">
        <v>140</v>
      </c>
      <c r="C28" s="397"/>
      <c r="D28" s="125"/>
      <c r="E28" s="149"/>
      <c r="I28" s="123"/>
      <c r="J28" s="123"/>
      <c r="K28" s="123"/>
    </row>
    <row r="29" spans="1:13" s="124" customFormat="1" x14ac:dyDescent="0.3">
      <c r="A29" s="123"/>
      <c r="B29" s="134">
        <v>1</v>
      </c>
      <c r="C29" s="133" t="s">
        <v>141</v>
      </c>
      <c r="D29" s="125"/>
      <c r="E29" s="149"/>
      <c r="I29" s="123"/>
      <c r="J29" s="123"/>
      <c r="K29" s="123"/>
    </row>
    <row r="30" spans="1:13" s="124" customFormat="1" x14ac:dyDescent="0.3">
      <c r="A30" s="123"/>
      <c r="B30" s="132">
        <v>2</v>
      </c>
      <c r="C30" s="131" t="s">
        <v>142</v>
      </c>
      <c r="D30" s="125"/>
      <c r="E30" s="149"/>
      <c r="I30" s="123"/>
      <c r="J30" s="123"/>
      <c r="K30" s="123"/>
    </row>
    <row r="31" spans="1:13" s="124" customFormat="1" x14ac:dyDescent="0.3">
      <c r="A31" s="123"/>
      <c r="B31" s="132">
        <v>3</v>
      </c>
      <c r="C31" s="131" t="s">
        <v>143</v>
      </c>
      <c r="D31" s="125"/>
      <c r="E31" s="149"/>
      <c r="I31" s="123"/>
      <c r="J31" s="123"/>
      <c r="K31" s="123"/>
    </row>
    <row r="32" spans="1:13" s="124" customFormat="1" x14ac:dyDescent="0.3">
      <c r="A32" s="123"/>
      <c r="B32" s="132">
        <v>4</v>
      </c>
      <c r="C32" s="131" t="s">
        <v>144</v>
      </c>
      <c r="D32" s="125"/>
      <c r="E32" s="149"/>
      <c r="I32" s="123"/>
      <c r="J32" s="123"/>
      <c r="K32" s="123"/>
    </row>
    <row r="33" spans="1:11" s="124" customFormat="1" ht="15" thickBot="1" x14ac:dyDescent="0.35">
      <c r="A33" s="123"/>
      <c r="B33" s="130">
        <v>5</v>
      </c>
      <c r="C33" s="129" t="s">
        <v>145</v>
      </c>
      <c r="D33" s="125"/>
      <c r="E33" s="149"/>
      <c r="I33" s="123"/>
      <c r="J33" s="123"/>
      <c r="K33" s="123"/>
    </row>
    <row r="34" spans="1:11" s="124" customFormat="1" ht="15" thickBot="1" x14ac:dyDescent="0.35">
      <c r="A34" s="208" t="s">
        <v>297</v>
      </c>
      <c r="B34" s="356" t="s">
        <v>289</v>
      </c>
      <c r="C34" s="356"/>
      <c r="D34" s="356"/>
      <c r="E34" s="356"/>
      <c r="F34" s="356"/>
      <c r="G34" s="356"/>
      <c r="I34" s="123"/>
      <c r="J34" s="123"/>
      <c r="K34" s="123"/>
    </row>
    <row r="35" spans="1:11" s="124" customFormat="1" ht="30" customHeight="1" thickBot="1" x14ac:dyDescent="0.35">
      <c r="A35" s="209" t="s">
        <v>138</v>
      </c>
      <c r="B35" s="390" t="s">
        <v>298</v>
      </c>
      <c r="C35" s="391"/>
      <c r="D35" s="266"/>
      <c r="E35" s="266"/>
      <c r="F35" s="266"/>
      <c r="G35" s="266"/>
      <c r="I35" s="123"/>
      <c r="J35" s="123"/>
      <c r="K35" s="123"/>
    </row>
    <row r="36" spans="1:11" x14ac:dyDescent="0.3">
      <c r="A36" s="135"/>
      <c r="B36" s="179">
        <v>1</v>
      </c>
      <c r="C36" s="178" t="s">
        <v>162</v>
      </c>
      <c r="F36" s="123"/>
    </row>
    <row r="37" spans="1:11" x14ac:dyDescent="0.3">
      <c r="B37" s="177">
        <v>2</v>
      </c>
      <c r="C37" s="176" t="s">
        <v>27</v>
      </c>
      <c r="F37" s="123"/>
    </row>
    <row r="38" spans="1:11" x14ac:dyDescent="0.3">
      <c r="B38" s="175">
        <v>3</v>
      </c>
      <c r="C38" s="174" t="s">
        <v>31</v>
      </c>
      <c r="F38" s="123"/>
    </row>
    <row r="39" spans="1:11" x14ac:dyDescent="0.3">
      <c r="B39" s="173">
        <v>4</v>
      </c>
      <c r="C39" s="172" t="s">
        <v>38</v>
      </c>
      <c r="F39" s="123"/>
    </row>
    <row r="40" spans="1:11" x14ac:dyDescent="0.3">
      <c r="B40" s="171">
        <v>5</v>
      </c>
      <c r="C40" s="170" t="s">
        <v>161</v>
      </c>
      <c r="F40" s="123"/>
    </row>
    <row r="41" spans="1:11" ht="15" thickBot="1" x14ac:dyDescent="0.35">
      <c r="B41" s="169">
        <v>0</v>
      </c>
      <c r="C41" s="168" t="s">
        <v>160</v>
      </c>
      <c r="F41" s="123"/>
    </row>
    <row r="42" spans="1:11" s="124" customFormat="1" x14ac:dyDescent="0.3">
      <c r="A42" s="123"/>
      <c r="B42" s="149"/>
      <c r="C42" s="266"/>
      <c r="D42" s="125"/>
      <c r="E42" s="149"/>
      <c r="I42" s="123"/>
      <c r="J42" s="123"/>
      <c r="K42" s="123"/>
    </row>
    <row r="43" spans="1:11" s="180" customFormat="1" ht="48" customHeight="1" x14ac:dyDescent="0.3">
      <c r="A43" s="128" t="s">
        <v>139</v>
      </c>
      <c r="B43" s="392" t="s">
        <v>283</v>
      </c>
      <c r="C43" s="392"/>
      <c r="D43" s="392"/>
      <c r="E43" s="392"/>
      <c r="F43" s="392"/>
      <c r="G43" s="270"/>
    </row>
    <row r="44" spans="1:11" s="269" customFormat="1" ht="30" customHeight="1" x14ac:dyDescent="0.3">
      <c r="A44" s="136" t="s">
        <v>199</v>
      </c>
      <c r="B44" s="368" t="s">
        <v>299</v>
      </c>
      <c r="C44" s="368"/>
      <c r="D44" s="368"/>
      <c r="E44" s="368"/>
      <c r="F44" s="368"/>
      <c r="G44" s="125"/>
    </row>
  </sheetData>
  <sheetProtection sheet="1" formatCells="0" formatColumns="0" formatRows="0" insertColumns="0" insertRows="0" deleteColumns="0" deleteRows="0" autoFilter="0"/>
  <mergeCells count="19">
    <mergeCell ref="E1:E2"/>
    <mergeCell ref="F1:F2"/>
    <mergeCell ref="A24:C24"/>
    <mergeCell ref="A1:A2"/>
    <mergeCell ref="B1:B2"/>
    <mergeCell ref="C1:C2"/>
    <mergeCell ref="D1:D2"/>
    <mergeCell ref="A3:A23"/>
    <mergeCell ref="B3:B11"/>
    <mergeCell ref="B12:B15"/>
    <mergeCell ref="B16:B20"/>
    <mergeCell ref="B21:B23"/>
    <mergeCell ref="B44:F44"/>
    <mergeCell ref="B26:F26"/>
    <mergeCell ref="B27:C27"/>
    <mergeCell ref="B28:C28"/>
    <mergeCell ref="B34:G34"/>
    <mergeCell ref="B35:C35"/>
    <mergeCell ref="B43:F43"/>
  </mergeCells>
  <conditionalFormatting sqref="E11 E15 E20 E23:E24">
    <cfRule type="containsText" dxfId="5" priority="6" operator="containsText" text="Good">
      <formula>NOT(ISERROR(SEARCH("Good",E11)))</formula>
    </cfRule>
  </conditionalFormatting>
  <conditionalFormatting sqref="E11 E15 E20 E23:E24">
    <cfRule type="containsText" dxfId="4" priority="1" operator="containsText" text="N/A">
      <formula>NOT(ISERROR(SEARCH("N/A",E11)))</formula>
    </cfRule>
  </conditionalFormatting>
  <conditionalFormatting sqref="E11 E15 E20 E23:E24">
    <cfRule type="containsText" dxfId="3" priority="2" operator="containsText" text="Fair">
      <formula>NOT(ISERROR(SEARCH("Fair",E11)))</formula>
    </cfRule>
  </conditionalFormatting>
  <conditionalFormatting sqref="E11 E15 E20 E23:E24">
    <cfRule type="containsText" dxfId="2" priority="3" operator="containsText" text="Very Poor">
      <formula>NOT(ISERROR(SEARCH("Very Poor",E11)))</formula>
    </cfRule>
  </conditionalFormatting>
  <conditionalFormatting sqref="E11 E15 E20 E23:E24">
    <cfRule type="containsText" dxfId="1" priority="4" operator="containsText" text="Poor">
      <formula>NOT(ISERROR(SEARCH("Poor",E11)))</formula>
    </cfRule>
  </conditionalFormatting>
  <conditionalFormatting sqref="E11 E15 E20 E23:E24">
    <cfRule type="containsText" dxfId="0" priority="5" operator="containsText" text="Very Good">
      <formula>NOT(ISERROR(SEARCH("Very Good",E11)))</formula>
    </cfRule>
  </conditionalFormatting>
  <dataValidations count="2">
    <dataValidation type="list" allowBlank="1" showInputMessage="1" showErrorMessage="1" sqref="D3:D10 D21:D22 D12:D14 D16:D19" xr:uid="{9D3FA836-6CFF-4E71-A2C4-D978B53737E2}">
      <formula1>"1,2,3,4,5"</formula1>
    </dataValidation>
    <dataValidation type="list" allowBlank="1" showInputMessage="1" showErrorMessage="1" sqref="E21:E22 E12:E14 E3:E10 E16:E19" xr:uid="{0326D945-F60B-46AA-9F85-2C283A949792}">
      <formula1>"Very Good,Good,Fair,Poor,Very Poor,N/A"</formula1>
    </dataValidation>
  </dataValidations>
  <pageMargins left="0.23622047244094491" right="0.23622047244094491" top="0.74803149606299213" bottom="0.74803149606299213" header="0.31496062992125984" footer="0.31496062992125984"/>
  <pageSetup paperSize="5" scale="86" fitToHeight="0" orientation="portrait" horizontalDpi="4294967293" r:id="rId1"/>
  <headerFooter>
    <oddHeader>&amp;C&amp;"-,Bold"&amp;12General Asset Performance Evaluation Matrix</oddHeader>
  </headerFooter>
  <rowBreaks count="1" manualBreakCount="1">
    <brk id="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1. LOS Asset Hierarchy Template</vt:lpstr>
      <vt:lpstr>2. LOS Asset Hierarchy e.g. WW</vt:lpstr>
      <vt:lpstr>3 .Serv Object CLOS Statements</vt:lpstr>
      <vt:lpstr>4. Cond Ratings Wastewater</vt:lpstr>
      <vt:lpstr>5, General Performance Ratings</vt:lpstr>
      <vt:lpstr>6. Wastewater Perf Criteria</vt:lpstr>
      <vt:lpstr>7. WW Asset Class Perf. Eval.</vt:lpstr>
      <vt:lpstr>8. WW Asset Perf. Eval.</vt:lpstr>
      <vt:lpstr>9. General Asset Evaluation</vt:lpstr>
      <vt:lpstr>A. WW Summary ALOS Info</vt:lpstr>
      <vt:lpstr>B. ALOS Framework</vt:lpstr>
      <vt:lpstr>C. ALOS to CLOS Mapping</vt:lpstr>
      <vt:lpstr>'1. LOS Asset Hierarchy Template'!Print_Area</vt:lpstr>
      <vt:lpstr>'2. LOS Asset Hierarchy e.g. WW'!Print_Area</vt:lpstr>
      <vt:lpstr>'3 .Serv Object CLOS Statements'!Print_Area</vt:lpstr>
      <vt:lpstr>'4. Cond Ratings Wastewater'!Print_Area</vt:lpstr>
      <vt:lpstr>'5, General Performance Ratings'!Print_Area</vt:lpstr>
      <vt:lpstr>'6. Wastewater Perf Criteria'!Print_Area</vt:lpstr>
      <vt:lpstr>'7. WW Asset Class Perf. Eval.'!Print_Area</vt:lpstr>
      <vt:lpstr>'8. WW Asset Perf. Eval.'!Print_Area</vt:lpstr>
      <vt:lpstr>'9. General Asset Evaluation'!Print_Area</vt:lpstr>
      <vt:lpstr>'A. WW Summary ALOS Info'!Print_Area</vt:lpstr>
      <vt:lpstr>'C. ALOS to CLOS Mapping'!Print_Area</vt:lpstr>
      <vt:lpstr>'4. Cond Ratings Wastewater'!Print_Titles</vt:lpstr>
      <vt:lpstr>'5, General Performance Ratings'!Print_Titles</vt:lpstr>
      <vt:lpstr>'6. Wastewater Perf Criteria'!Print_Titles</vt:lpstr>
      <vt:lpstr>'7. WW Asset Class Perf. Eval.'!Print_Titles</vt:lpstr>
      <vt:lpstr>'8. WW Asset Perf. Eval.'!Print_Titles</vt:lpstr>
      <vt:lpstr>'9. General Asset Evaluation'!Print_Titles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Mander</dc:creator>
  <cp:lastModifiedBy>Troy Mander</cp:lastModifiedBy>
  <dcterms:created xsi:type="dcterms:W3CDTF">2021-01-19T19:44:54Z</dcterms:created>
  <dcterms:modified xsi:type="dcterms:W3CDTF">2021-10-22T14:56:10Z</dcterms:modified>
</cp:coreProperties>
</file>